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66998E6D-5B4E-47EC-8159-7C556EBE8DE0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5" r:id="rId2"/>
    <sheet name="Tableau" sheetId="4" r:id="rId3"/>
  </sheets>
  <definedNames>
    <definedName name="Date">'Date Tournoi'!$B$2</definedName>
    <definedName name="NP">'Liste des parties'!$1:$1048576</definedName>
    <definedName name="_xlnm.Print_Area" localSheetId="2">Tableau!$A$1:$AX$129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128" i="4" l="1"/>
  <c r="AQ129" i="4" s="1"/>
  <c r="AH126" i="4"/>
  <c r="AI127" i="4" s="1"/>
  <c r="AQ124" i="4"/>
  <c r="AP124" i="4"/>
  <c r="AQ126" i="4" s="1"/>
  <c r="AN124" i="4"/>
  <c r="AL124" i="4"/>
  <c r="AK124" i="4"/>
  <c r="AH122" i="4"/>
  <c r="AI123" i="4" s="1"/>
  <c r="AA118" i="4"/>
  <c r="AP117" i="4"/>
  <c r="AQ117" i="4" s="1"/>
  <c r="AI117" i="4"/>
  <c r="Z117" i="4"/>
  <c r="AA117" i="4" s="1"/>
  <c r="AI115" i="4"/>
  <c r="AH115" i="4"/>
  <c r="AI116" i="4" s="1"/>
  <c r="AF115" i="4"/>
  <c r="AD115" i="4"/>
  <c r="AC115" i="4"/>
  <c r="AA113" i="4"/>
  <c r="Z113" i="4"/>
  <c r="AA114" i="4" s="1"/>
  <c r="AP112" i="4"/>
  <c r="AQ112" i="4" s="1"/>
  <c r="AN112" i="4"/>
  <c r="AL112" i="4"/>
  <c r="AK112" i="4"/>
  <c r="AI111" i="4"/>
  <c r="Z111" i="4"/>
  <c r="AA111" i="4" s="1"/>
  <c r="AI110" i="4"/>
  <c r="AI109" i="4"/>
  <c r="AH109" i="4"/>
  <c r="AF109" i="4"/>
  <c r="AD109" i="4"/>
  <c r="AC109" i="4"/>
  <c r="Z107" i="4"/>
  <c r="AA108" i="4" s="1"/>
  <c r="AQ103" i="4"/>
  <c r="AP102" i="4"/>
  <c r="AQ102" i="4" s="1"/>
  <c r="AQ100" i="4"/>
  <c r="AH100" i="4"/>
  <c r="AI100" i="4" s="1"/>
  <c r="AQ99" i="4"/>
  <c r="C99" i="4"/>
  <c r="AP98" i="4"/>
  <c r="AQ98" i="4" s="1"/>
  <c r="AN98" i="4"/>
  <c r="AL98" i="4"/>
  <c r="AK98" i="4"/>
  <c r="C98" i="4"/>
  <c r="B98" i="4"/>
  <c r="B99" i="4" s="1"/>
  <c r="AI96" i="4"/>
  <c r="AH96" i="4"/>
  <c r="AI97" i="4" s="1"/>
  <c r="J96" i="4"/>
  <c r="K96" i="4" s="1"/>
  <c r="H96" i="4"/>
  <c r="F96" i="4"/>
  <c r="E96" i="4"/>
  <c r="S95" i="4"/>
  <c r="S94" i="4"/>
  <c r="B94" i="4"/>
  <c r="B95" i="4" s="1"/>
  <c r="R93" i="4"/>
  <c r="S93" i="4" s="1"/>
  <c r="P93" i="4"/>
  <c r="N93" i="4"/>
  <c r="M93" i="4"/>
  <c r="C93" i="4"/>
  <c r="B93" i="4"/>
  <c r="K92" i="4"/>
  <c r="B92" i="4"/>
  <c r="C92" i="4" s="1"/>
  <c r="K90" i="4"/>
  <c r="J90" i="4"/>
  <c r="K91" i="4" s="1"/>
  <c r="H90" i="4"/>
  <c r="F90" i="4"/>
  <c r="E90" i="4"/>
  <c r="B88" i="4"/>
  <c r="C88" i="4" s="1"/>
  <c r="Z87" i="4"/>
  <c r="AA89" i="4" s="1"/>
  <c r="X87" i="4"/>
  <c r="V87" i="4"/>
  <c r="U87" i="4"/>
  <c r="K86" i="4"/>
  <c r="B86" i="4"/>
  <c r="B87" i="4" s="1"/>
  <c r="J84" i="4"/>
  <c r="K85" i="4" s="1"/>
  <c r="H84" i="4"/>
  <c r="F84" i="4"/>
  <c r="E84" i="4"/>
  <c r="S83" i="4"/>
  <c r="C83" i="4"/>
  <c r="B82" i="4"/>
  <c r="B83" i="4" s="1"/>
  <c r="R81" i="4"/>
  <c r="S81" i="4" s="1"/>
  <c r="P81" i="4"/>
  <c r="N81" i="4"/>
  <c r="M81" i="4"/>
  <c r="AQ80" i="4"/>
  <c r="B80" i="4"/>
  <c r="C80" i="4" s="1"/>
  <c r="AQ79" i="4"/>
  <c r="AP79" i="4"/>
  <c r="J78" i="4"/>
  <c r="K80" i="4" s="1"/>
  <c r="H78" i="4"/>
  <c r="F78" i="4"/>
  <c r="E78" i="4"/>
  <c r="AI77" i="4"/>
  <c r="C76" i="4"/>
  <c r="B76" i="4"/>
  <c r="C77" i="4" s="1"/>
  <c r="AH75" i="4"/>
  <c r="AI75" i="4" s="1"/>
  <c r="AF75" i="4"/>
  <c r="AD75" i="4"/>
  <c r="AC75" i="4"/>
  <c r="K74" i="4"/>
  <c r="B74" i="4"/>
  <c r="C74" i="4" s="1"/>
  <c r="K73" i="4"/>
  <c r="J72" i="4"/>
  <c r="K72" i="4" s="1"/>
  <c r="H72" i="4"/>
  <c r="F72" i="4"/>
  <c r="E72" i="4"/>
  <c r="S71" i="4"/>
  <c r="C71" i="4"/>
  <c r="B71" i="4"/>
  <c r="B70" i="4"/>
  <c r="C70" i="4" s="1"/>
  <c r="S69" i="4"/>
  <c r="R69" i="4"/>
  <c r="S70" i="4" s="1"/>
  <c r="P69" i="4"/>
  <c r="N69" i="4"/>
  <c r="M69" i="4"/>
  <c r="C68" i="4"/>
  <c r="B68" i="4"/>
  <c r="C69" i="4" s="1"/>
  <c r="J66" i="4"/>
  <c r="K67" i="4" s="1"/>
  <c r="H66" i="4"/>
  <c r="F66" i="4"/>
  <c r="E66" i="4"/>
  <c r="AA65" i="4"/>
  <c r="C65" i="4"/>
  <c r="B65" i="4"/>
  <c r="AA64" i="4"/>
  <c r="C64" i="4"/>
  <c r="B64" i="4"/>
  <c r="Z63" i="4"/>
  <c r="AA63" i="4" s="1"/>
  <c r="X63" i="4"/>
  <c r="V63" i="4"/>
  <c r="U63" i="4"/>
  <c r="C63" i="4"/>
  <c r="B63" i="4"/>
  <c r="B62" i="4"/>
  <c r="C62" i="4" s="1"/>
  <c r="J60" i="4"/>
  <c r="K60" i="4" s="1"/>
  <c r="H60" i="4"/>
  <c r="F60" i="4"/>
  <c r="E60" i="4"/>
  <c r="S59" i="4"/>
  <c r="S58" i="4"/>
  <c r="B58" i="4"/>
  <c r="C59" i="4" s="1"/>
  <c r="S57" i="4"/>
  <c r="R57" i="4"/>
  <c r="P57" i="4"/>
  <c r="N57" i="4"/>
  <c r="M57" i="4"/>
  <c r="C57" i="4"/>
  <c r="B57" i="4"/>
  <c r="K56" i="4"/>
  <c r="C56" i="4"/>
  <c r="B56" i="4"/>
  <c r="J54" i="4"/>
  <c r="K55" i="4" s="1"/>
  <c r="H54" i="4"/>
  <c r="F54" i="4"/>
  <c r="E54" i="4"/>
  <c r="AQ53" i="4"/>
  <c r="B53" i="4"/>
  <c r="C52" i="4"/>
  <c r="B52" i="4"/>
  <c r="C53" i="4" s="1"/>
  <c r="AP51" i="4"/>
  <c r="AQ52" i="4" s="1"/>
  <c r="AN51" i="4"/>
  <c r="AL51" i="4"/>
  <c r="AK51" i="4"/>
  <c r="B50" i="4"/>
  <c r="C50" i="4" s="1"/>
  <c r="K49" i="4"/>
  <c r="J48" i="4"/>
  <c r="K50" i="4" s="1"/>
  <c r="H48" i="4"/>
  <c r="F48" i="4"/>
  <c r="E48" i="4"/>
  <c r="S47" i="4"/>
  <c r="C47" i="4"/>
  <c r="B47" i="4"/>
  <c r="C46" i="4"/>
  <c r="B46" i="4"/>
  <c r="S45" i="4"/>
  <c r="R45" i="4"/>
  <c r="S46" i="4" s="1"/>
  <c r="P45" i="4"/>
  <c r="N45" i="4"/>
  <c r="M45" i="4"/>
  <c r="B45" i="4"/>
  <c r="C44" i="4"/>
  <c r="B44" i="4"/>
  <c r="C45" i="4" s="1"/>
  <c r="J42" i="4"/>
  <c r="K43" i="4" s="1"/>
  <c r="H42" i="4"/>
  <c r="F42" i="4"/>
  <c r="E42" i="4"/>
  <c r="AA41" i="4"/>
  <c r="C41" i="4"/>
  <c r="B41" i="4"/>
  <c r="AA40" i="4"/>
  <c r="C40" i="4"/>
  <c r="B40" i="4"/>
  <c r="AA39" i="4"/>
  <c r="Z39" i="4"/>
  <c r="X39" i="4"/>
  <c r="V39" i="4"/>
  <c r="U39" i="4"/>
  <c r="C39" i="4"/>
  <c r="B39" i="4"/>
  <c r="C38" i="4"/>
  <c r="B38" i="4"/>
  <c r="J36" i="4"/>
  <c r="K36" i="4" s="1"/>
  <c r="H36" i="4"/>
  <c r="F36" i="4"/>
  <c r="E36" i="4"/>
  <c r="S35" i="4"/>
  <c r="S34" i="4"/>
  <c r="B34" i="4"/>
  <c r="C34" i="4" s="1"/>
  <c r="S33" i="4"/>
  <c r="R33" i="4"/>
  <c r="P33" i="4"/>
  <c r="N33" i="4"/>
  <c r="M33" i="4"/>
  <c r="C33" i="4"/>
  <c r="B33" i="4"/>
  <c r="K32" i="4"/>
  <c r="C32" i="4"/>
  <c r="B32" i="4"/>
  <c r="K31" i="4"/>
  <c r="J30" i="4"/>
  <c r="K30" i="4" s="1"/>
  <c r="H30" i="4"/>
  <c r="F30" i="4"/>
  <c r="E30" i="4"/>
  <c r="AI29" i="4"/>
  <c r="B29" i="4"/>
  <c r="C28" i="4"/>
  <c r="B28" i="4"/>
  <c r="C29" i="4" s="1"/>
  <c r="AH27" i="4"/>
  <c r="AI28" i="4" s="1"/>
  <c r="AF27" i="4"/>
  <c r="AD27" i="4"/>
  <c r="AC27" i="4"/>
  <c r="B26" i="4"/>
  <c r="C27" i="4" s="1"/>
  <c r="K25" i="4"/>
  <c r="J24" i="4"/>
  <c r="K26" i="4" s="1"/>
  <c r="H24" i="4"/>
  <c r="F24" i="4"/>
  <c r="E24" i="4"/>
  <c r="S23" i="4"/>
  <c r="C23" i="4"/>
  <c r="B23" i="4"/>
  <c r="C22" i="4"/>
  <c r="B22" i="4"/>
  <c r="S21" i="4"/>
  <c r="R21" i="4"/>
  <c r="S22" i="4" s="1"/>
  <c r="P21" i="4"/>
  <c r="N21" i="4"/>
  <c r="M21" i="4"/>
  <c r="B21" i="4"/>
  <c r="C20" i="4"/>
  <c r="B20" i="4"/>
  <c r="C21" i="4" s="1"/>
  <c r="J18" i="4"/>
  <c r="K20" i="4" s="1"/>
  <c r="H18" i="4"/>
  <c r="F18" i="4"/>
  <c r="E18" i="4"/>
  <c r="AA17" i="4"/>
  <c r="C17" i="4"/>
  <c r="B17" i="4"/>
  <c r="AA16" i="4"/>
  <c r="C16" i="4"/>
  <c r="B16" i="4"/>
  <c r="AA15" i="4"/>
  <c r="Z15" i="4"/>
  <c r="X15" i="4"/>
  <c r="V15" i="4"/>
  <c r="U15" i="4"/>
  <c r="C15" i="4"/>
  <c r="B15" i="4"/>
  <c r="C14" i="4"/>
  <c r="B14" i="4"/>
  <c r="J12" i="4"/>
  <c r="K12" i="4" s="1"/>
  <c r="H12" i="4"/>
  <c r="F12" i="4"/>
  <c r="E12" i="4"/>
  <c r="AL10" i="4"/>
  <c r="S10" i="4"/>
  <c r="B10" i="4"/>
  <c r="C10" i="4" s="1"/>
  <c r="R9" i="4"/>
  <c r="S9" i="4" s="1"/>
  <c r="P9" i="4"/>
  <c r="N9" i="4"/>
  <c r="M9" i="4"/>
  <c r="C9" i="4"/>
  <c r="B9" i="4"/>
  <c r="AL8" i="4"/>
  <c r="C8" i="4"/>
  <c r="B8" i="4"/>
  <c r="AL6" i="4"/>
  <c r="J6" i="4"/>
  <c r="K8" i="4" s="1"/>
  <c r="H6" i="4"/>
  <c r="F6" i="4"/>
  <c r="E6" i="4"/>
  <c r="B4" i="4"/>
  <c r="C4" i="4" s="1"/>
  <c r="K18" i="4" l="1"/>
  <c r="K42" i="4"/>
  <c r="K66" i="4"/>
  <c r="C86" i="4"/>
  <c r="AA87" i="4"/>
  <c r="K19" i="4"/>
  <c r="C26" i="4"/>
  <c r="AI27" i="4"/>
  <c r="AQ51" i="4"/>
  <c r="C58" i="4"/>
  <c r="B5" i="4"/>
  <c r="K7" i="4"/>
  <c r="B11" i="4"/>
  <c r="K13" i="4"/>
  <c r="B27" i="4"/>
  <c r="B35" i="4"/>
  <c r="K37" i="4"/>
  <c r="B51" i="4"/>
  <c r="B59" i="4"/>
  <c r="K61" i="4"/>
  <c r="B75" i="4"/>
  <c r="C87" i="4"/>
  <c r="AA88" i="4"/>
  <c r="C95" i="4"/>
  <c r="AQ118" i="4"/>
  <c r="C5" i="4"/>
  <c r="C11" i="4"/>
  <c r="C35" i="4"/>
  <c r="K44" i="4"/>
  <c r="C51" i="4"/>
  <c r="K54" i="4"/>
  <c r="K68" i="4"/>
  <c r="C75" i="4"/>
  <c r="AI76" i="4"/>
  <c r="K78" i="4"/>
  <c r="B81" i="4"/>
  <c r="C82" i="4"/>
  <c r="B89" i="4"/>
  <c r="K97" i="4"/>
  <c r="AI101" i="4"/>
  <c r="AA112" i="4"/>
  <c r="AQ113" i="4"/>
  <c r="AQ125" i="4"/>
  <c r="K98" i="4"/>
  <c r="K6" i="4"/>
  <c r="S11" i="4"/>
  <c r="B69" i="4"/>
  <c r="B77" i="4"/>
  <c r="K79" i="4"/>
  <c r="C81" i="4"/>
  <c r="S82" i="4"/>
  <c r="K84" i="4"/>
  <c r="C89" i="4"/>
  <c r="AI122" i="4"/>
  <c r="K14" i="4"/>
  <c r="K24" i="4"/>
  <c r="K38" i="4"/>
  <c r="K48" i="4"/>
  <c r="K62" i="4"/>
  <c r="AQ114" i="4"/>
  <c r="AI126" i="4"/>
  <c r="C94" i="4"/>
  <c r="AA107" i="4"/>
  <c r="AQ128" i="4"/>
</calcChain>
</file>

<file path=xl/sharedStrings.xml><?xml version="1.0" encoding="utf-8"?>
<sst xmlns="http://schemas.openxmlformats.org/spreadsheetml/2006/main" count="941" uniqueCount="148">
  <si>
    <t>Paramètres</t>
  </si>
  <si>
    <t>Date</t>
  </si>
  <si>
    <t>1/16ème de Finale</t>
  </si>
  <si>
    <t>1/8ème de Finale</t>
  </si>
  <si>
    <t>1/4ème de Finale</t>
  </si>
  <si>
    <t>1/2ème de Finale</t>
  </si>
  <si>
    <t>Finale</t>
  </si>
  <si>
    <t>Table</t>
  </si>
  <si>
    <t xml:space="preserve">EPREUVE : </t>
  </si>
  <si>
    <t xml:space="preserve">TABLEAU :  </t>
  </si>
  <si>
    <t>1er</t>
  </si>
  <si>
    <t>2ème</t>
  </si>
  <si>
    <t>Places 3ème/4ème</t>
  </si>
  <si>
    <t>3ème</t>
  </si>
  <si>
    <t>4ème</t>
  </si>
  <si>
    <t>Places 5 à 8</t>
  </si>
  <si>
    <t>Places 5ème/6ème</t>
  </si>
  <si>
    <t>5ème</t>
  </si>
  <si>
    <t>6ème</t>
  </si>
  <si>
    <t>Places 7ème/8ème</t>
  </si>
  <si>
    <t>7ème</t>
  </si>
  <si>
    <t>8ème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</si>
  <si>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</si>
  <si>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</si>
  <si>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</si>
  <si>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</si>
  <si>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</si>
  <si>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</si>
  <si>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</si>
  <si>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</si>
  <si>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</si>
  <si>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</si>
  <si>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</si>
  <si>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</si>
  <si>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</si>
  <si>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</si>
  <si>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</si>
  <si>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</si>
  <si>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</si>
  <si>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</si>
  <si>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</si>
  <si>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</si>
  <si>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</si>
  <si>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</si>
  <si>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</si>
  <si>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</si>
  <si>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</si>
  <si>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</si>
  <si>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</si>
  <si>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</si>
  <si>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</si>
  <si>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</si>
  <si>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</si>
  <si>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</si>
  <si>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</si>
  <si>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</si>
  <si>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</si>
  <si>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</si>
  <si>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748179</t>
  </si>
  <si>
    <t>SIMIAN-MERMIER</t>
  </si>
  <si>
    <t>Yannick</t>
  </si>
  <si>
    <t>03290037</t>
  </si>
  <si>
    <t>ASC GUICLAN TT</t>
  </si>
  <si>
    <t>Absent</t>
  </si>
  <si>
    <t>0</t>
  </si>
  <si>
    <t>Inconnu</t>
  </si>
  <si>
    <t>FED_Finales Individuelles</t>
  </si>
  <si>
    <t>Seniors Messieurs 16 a 14 - T1 - GR1</t>
  </si>
  <si>
    <t>296646</t>
  </si>
  <si>
    <t>RAPHALEN</t>
  </si>
  <si>
    <t>Franck</t>
  </si>
  <si>
    <t>03290229</t>
  </si>
  <si>
    <t>RP FOUESNANT</t>
  </si>
  <si>
    <t>2932950</t>
  </si>
  <si>
    <t>BARBOT</t>
  </si>
  <si>
    <t>Loeiz</t>
  </si>
  <si>
    <t>03290010</t>
  </si>
  <si>
    <t>ESK ST-POL DE LEON</t>
  </si>
  <si>
    <t>2918469</t>
  </si>
  <si>
    <t>FRIEDMANN</t>
  </si>
  <si>
    <t>Christophe</t>
  </si>
  <si>
    <t>03290081</t>
  </si>
  <si>
    <t>PPC KERHUONNAIS</t>
  </si>
  <si>
    <t>2911223</t>
  </si>
  <si>
    <t>SAOUT</t>
  </si>
  <si>
    <t>Erwan</t>
  </si>
  <si>
    <t>03290044</t>
  </si>
  <si>
    <t>TT LANDIVISIAU</t>
  </si>
  <si>
    <t>2932672</t>
  </si>
  <si>
    <t>LE HELLOCO</t>
  </si>
  <si>
    <t>Evan</t>
  </si>
  <si>
    <t>03290047</t>
  </si>
  <si>
    <t>TENNIS DE TABLE DE LOPERHET</t>
  </si>
  <si>
    <t>5954220</t>
  </si>
  <si>
    <t>BECQUET</t>
  </si>
  <si>
    <t>Sebastien</t>
  </si>
  <si>
    <t>2932673</t>
  </si>
  <si>
    <t>Titouan</t>
  </si>
  <si>
    <t>03290087</t>
  </si>
  <si>
    <t>GDR GUIPAVAS</t>
  </si>
  <si>
    <t>22790</t>
  </si>
  <si>
    <t>GERVAIS</t>
  </si>
  <si>
    <t>Guillaume</t>
  </si>
  <si>
    <t>03290255</t>
  </si>
  <si>
    <t>DOUARNENEZ TT</t>
  </si>
  <si>
    <t>2980</t>
  </si>
  <si>
    <t>L'HELGOUARC'H</t>
  </si>
  <si>
    <t>Olivier</t>
  </si>
  <si>
    <t>03290291</t>
  </si>
  <si>
    <t>PLOGONNEC SPORT TENNIS DE TABLE</t>
  </si>
  <si>
    <t>2926517</t>
  </si>
  <si>
    <t>GAILLARD</t>
  </si>
  <si>
    <t>Andreas</t>
  </si>
  <si>
    <t>2915817</t>
  </si>
  <si>
    <t>BARTHELEMY</t>
  </si>
  <si>
    <t>Nicolas</t>
  </si>
  <si>
    <t>2940281</t>
  </si>
  <si>
    <t>COZ</t>
  </si>
  <si>
    <t>Axel</t>
  </si>
  <si>
    <t>7623320</t>
  </si>
  <si>
    <t>SALOMON</t>
  </si>
  <si>
    <t>Frederic</t>
  </si>
  <si>
    <t>03290244</t>
  </si>
  <si>
    <t>RC BRIEC DE L ODET</t>
  </si>
  <si>
    <t>2920453</t>
  </si>
  <si>
    <t>PERROT</t>
  </si>
  <si>
    <t>Vincent</t>
  </si>
  <si>
    <t>299399</t>
  </si>
  <si>
    <t>Anthony</t>
  </si>
  <si>
    <t>2929267</t>
  </si>
  <si>
    <t>PELLEAU</t>
  </si>
  <si>
    <t>Julien</t>
  </si>
  <si>
    <t>03290005</t>
  </si>
  <si>
    <t>LANDERNEAU TT</t>
  </si>
  <si>
    <t>2928161</t>
  </si>
  <si>
    <t>FAUGERAS</t>
  </si>
  <si>
    <t>Antoine</t>
  </si>
  <si>
    <t>2929824</t>
  </si>
  <si>
    <t>SCOARNEC</t>
  </si>
  <si>
    <t>Jeremy</t>
  </si>
  <si>
    <t>2931855</t>
  </si>
  <si>
    <t>QUENET</t>
  </si>
  <si>
    <t>Gauthier</t>
  </si>
  <si>
    <t>228179</t>
  </si>
  <si>
    <t>BERTRAND</t>
  </si>
  <si>
    <t>2928377</t>
  </si>
  <si>
    <t>VALERI</t>
  </si>
  <si>
    <t>Raphael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</si>
</sst>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15" x14ac:knownFonts="1">
    <font>
      <sz val="10"/>
      <name val="Arial"/>
    </font>
    <font>
      <sz val="10"/>
      <name val="Arial"/>
    </font>
    <font>
      <sz val="10"/>
      <name val="Times New Roman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sz val="1"/>
      <color indexed="9"/>
      <name val="Arial"/>
      <family val="2"/>
    </font>
    <font>
      <b/>
      <sz val="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70">
    <xf numFmtId="0" fontId="0" fillId="0" borderId="0" xfId="0"/>
    <xf numFmtId="0" fontId="4" fillId="0" borderId="0" xfId="4" applyFont="1" applyAlignment="1">
      <alignment vertical="center"/>
    </xf>
    <xf numFmtId="0" fontId="4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0" xfId="3" applyFont="1" applyFill="1" applyBorder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0" xfId="3" applyFont="1" applyFill="1" applyBorder="1" applyAlignment="1" applyProtection="1">
      <alignment horizontal="center" vertical="center"/>
      <protection locked="0"/>
    </xf>
    <xf numFmtId="0" fontId="5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/>
    </xf>
    <xf numFmtId="0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14" fontId="6" fillId="0" borderId="1" xfId="3" quotePrefix="1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>
      <alignment vertical="center"/>
    </xf>
    <xf numFmtId="0" fontId="6" fillId="0" borderId="2" xfId="3" applyFont="1" applyBorder="1" applyAlignment="1" applyProtection="1">
      <alignment horizontal="center" vertical="center"/>
      <protection locked="0"/>
    </xf>
    <xf numFmtId="0" fontId="4" fillId="0" borderId="3" xfId="3" applyFont="1" applyBorder="1" applyAlignment="1">
      <alignment vertical="center"/>
    </xf>
    <xf numFmtId="0" fontId="4" fillId="0" borderId="0" xfId="3" applyFont="1" applyAlignment="1">
      <alignment horizontal="center"/>
    </xf>
    <xf numFmtId="0" fontId="4" fillId="0" borderId="1" xfId="3" applyFont="1" applyBorder="1"/>
    <xf numFmtId="0" fontId="4" fillId="0" borderId="0" xfId="3" applyFont="1"/>
    <xf numFmtId="0" fontId="4" fillId="0" borderId="2" xfId="3" applyFont="1" applyBorder="1"/>
    <xf numFmtId="0" fontId="4" fillId="0" borderId="3" xfId="3" applyFont="1" applyBorder="1"/>
    <xf numFmtId="0" fontId="4" fillId="0" borderId="0" xfId="3" applyFont="1" applyBorder="1" applyAlignment="1">
      <alignment horizontal="center" vertical="center"/>
    </xf>
    <xf numFmtId="0" fontId="6" fillId="0" borderId="0" xfId="3" applyFont="1" applyBorder="1" applyAlignment="1" applyProtection="1">
      <alignment horizontal="center" vertical="center"/>
      <protection locked="0"/>
    </xf>
    <xf numFmtId="0" fontId="6" fillId="0" borderId="0" xfId="3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>
      <alignment horizontal="left" vertical="center"/>
    </xf>
    <xf numFmtId="0" fontId="6" fillId="0" borderId="3" xfId="3" applyFont="1" applyFill="1" applyBorder="1" applyAlignment="1">
      <alignment horizontal="left" vertical="center"/>
    </xf>
    <xf numFmtId="0" fontId="4" fillId="0" borderId="0" xfId="3" applyFont="1" applyBorder="1"/>
    <xf numFmtId="14" fontId="6" fillId="0" borderId="0" xfId="3" quotePrefix="1" applyNumberFormat="1" applyFont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horizontal="center" vertical="center"/>
      <protection locked="0"/>
    </xf>
    <xf numFmtId="0" fontId="4" fillId="2" borderId="4" xfId="3" applyNumberFormat="1" applyFont="1" applyFill="1" applyBorder="1" applyAlignment="1" applyProtection="1">
      <alignment horizontal="center" vertical="center"/>
      <protection locked="0"/>
    </xf>
    <xf numFmtId="0" fontId="6" fillId="0" borderId="4" xfId="3" applyFont="1" applyBorder="1" applyAlignment="1">
      <alignment horizontal="left" vertical="center"/>
    </xf>
    <xf numFmtId="0" fontId="4" fillId="0" borderId="0" xfId="2" applyFont="1" applyBorder="1" applyAlignment="1" applyProtection="1">
      <alignment horizontal="center" vertical="center"/>
      <protection hidden="1"/>
    </xf>
    <xf numFmtId="0" fontId="4" fillId="0" borderId="4" xfId="2" applyFont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vertical="center"/>
      <protection hidden="1"/>
    </xf>
    <xf numFmtId="0" fontId="4" fillId="2" borderId="5" xfId="3" applyNumberFormat="1" applyFont="1" applyFill="1" applyBorder="1" applyAlignment="1" applyProtection="1">
      <alignment horizontal="center" vertical="center"/>
      <protection locked="0"/>
    </xf>
    <xf numFmtId="0" fontId="4" fillId="0" borderId="6" xfId="3" applyFont="1" applyBorder="1" applyAlignme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7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4" fillId="0" borderId="7" xfId="2" applyFont="1" applyFill="1" applyBorder="1" applyAlignment="1" applyProtection="1">
      <alignment vertical="center"/>
      <protection hidden="1"/>
    </xf>
    <xf numFmtId="0" fontId="4" fillId="0" borderId="0" xfId="2" applyFont="1" applyFill="1" applyBorder="1" applyAlignment="1" applyProtection="1">
      <alignment vertical="center"/>
      <protection hidden="1"/>
    </xf>
    <xf numFmtId="0" fontId="4" fillId="0" borderId="8" xfId="2" applyFont="1" applyFill="1" applyBorder="1" applyAlignment="1" applyProtection="1">
      <alignment vertical="center"/>
      <protection hidden="1"/>
    </xf>
    <xf numFmtId="0" fontId="7" fillId="0" borderId="0" xfId="3" applyFont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3" fillId="0" borderId="0" xfId="3" applyFont="1" applyAlignment="1">
      <alignment horizontal="centerContinuous" vertical="center"/>
    </xf>
    <xf numFmtId="0" fontId="4" fillId="0" borderId="0" xfId="3" applyFont="1" applyBorder="1" applyAlignment="1">
      <alignment horizontal="centerContinuous" vertical="center"/>
    </xf>
    <xf numFmtId="0" fontId="7" fillId="0" borderId="0" xfId="3" applyFont="1" applyBorder="1" applyAlignment="1">
      <alignment horizontal="centerContinuous" vertical="center"/>
    </xf>
    <xf numFmtId="0" fontId="4" fillId="0" borderId="6" xfId="3" applyFont="1" applyBorder="1" applyAlignment="1">
      <alignment horizontal="centerContinuous" vertical="center"/>
    </xf>
    <xf numFmtId="0" fontId="7" fillId="0" borderId="0" xfId="3" applyFont="1" applyBorder="1" applyAlignment="1" applyProtection="1">
      <alignment horizontal="centerContinuous" vertical="center"/>
      <protection locked="0"/>
    </xf>
    <xf numFmtId="0" fontId="7" fillId="0" borderId="10" xfId="3" applyFont="1" applyBorder="1" applyAlignment="1">
      <alignment horizontal="centerContinuous" vertical="center"/>
    </xf>
    <xf numFmtId="0" fontId="7" fillId="0" borderId="0" xfId="3" applyFont="1" applyBorder="1" applyAlignment="1">
      <alignment horizontal="centerContinuous" vertical="top"/>
    </xf>
    <xf numFmtId="0" fontId="3" fillId="0" borderId="0" xfId="3" applyFont="1" applyBorder="1" applyAlignment="1" applyProtection="1">
      <alignment horizontal="center" vertical="center"/>
      <protection locked="0"/>
    </xf>
    <xf numFmtId="0" fontId="3" fillId="0" borderId="11" xfId="3" applyFont="1" applyBorder="1" applyAlignment="1" applyProtection="1">
      <alignment horizontal="centerContinuous" vertical="center"/>
      <protection locked="0"/>
    </xf>
    <xf numFmtId="0" fontId="3" fillId="0" borderId="0" xfId="3" applyFont="1" applyBorder="1" applyAlignment="1" applyProtection="1">
      <alignment horizontal="centerContinuous" vertical="center"/>
      <protection locked="0"/>
    </xf>
    <xf numFmtId="0" fontId="7" fillId="0" borderId="0" xfId="3" applyFont="1" applyBorder="1" applyAlignment="1" applyProtection="1">
      <alignment horizontal="centerContinuous" vertical="top"/>
      <protection locked="0"/>
    </xf>
    <xf numFmtId="0" fontId="7" fillId="0" borderId="10" xfId="3" applyFont="1" applyBorder="1" applyAlignment="1">
      <alignment horizontal="centerContinuous" vertical="top"/>
    </xf>
    <xf numFmtId="0" fontId="4" fillId="0" borderId="12" xfId="3" applyFont="1" applyBorder="1" applyAlignment="1" applyProtection="1">
      <alignment vertical="center"/>
      <protection hidden="1"/>
    </xf>
    <xf numFmtId="0" fontId="3" fillId="0" borderId="13" xfId="3" applyFont="1" applyBorder="1" applyAlignment="1" applyProtection="1">
      <alignment horizontal="left" vertical="center" indent="1"/>
      <protection hidden="1"/>
    </xf>
    <xf numFmtId="0" fontId="4" fillId="0" borderId="13" xfId="3" applyFont="1" applyBorder="1" applyAlignment="1" applyProtection="1">
      <alignment vertical="center"/>
      <protection hidden="1"/>
    </xf>
    <xf numFmtId="0" fontId="6" fillId="0" borderId="13" xfId="3" applyFont="1" applyBorder="1" applyAlignment="1" applyProtection="1">
      <alignment horizontal="left" vertical="center" indent="1"/>
      <protection hidden="1"/>
    </xf>
    <xf numFmtId="0" fontId="3" fillId="0" borderId="14" xfId="3" applyFont="1" applyBorder="1" applyAlignment="1" applyProtection="1">
      <alignment horizontal="left" vertical="center" indent="1"/>
      <protection hidden="1"/>
    </xf>
    <xf numFmtId="0" fontId="3" fillId="0" borderId="4" xfId="3" applyFont="1" applyBorder="1" applyAlignment="1">
      <alignment horizontal="left" vertical="center"/>
    </xf>
    <xf numFmtId="0" fontId="3" fillId="0" borderId="0" xfId="3" applyFont="1" applyBorder="1" applyAlignment="1">
      <alignment horizontal="centerContinuous" vertical="center"/>
    </xf>
    <xf numFmtId="0" fontId="3" fillId="0" borderId="10" xfId="3" applyFont="1" applyBorder="1" applyAlignment="1">
      <alignment horizontal="centerContinuous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4" applyFont="1" applyAlignment="1">
      <alignment vertical="center"/>
    </xf>
    <xf numFmtId="0" fontId="3" fillId="0" borderId="0" xfId="3" applyFont="1" applyBorder="1" applyAlignment="1">
      <alignment horizontal="centerContinuous" vertical="top"/>
    </xf>
    <xf numFmtId="0" fontId="3" fillId="0" borderId="0" xfId="3" applyFont="1" applyBorder="1" applyAlignment="1" applyProtection="1">
      <alignment horizontal="centerContinuous" vertical="top"/>
      <protection locked="0"/>
    </xf>
    <xf numFmtId="0" fontId="3" fillId="0" borderId="10" xfId="3" applyFont="1" applyBorder="1" applyAlignment="1">
      <alignment horizontal="centerContinuous" vertical="top"/>
    </xf>
    <xf numFmtId="0" fontId="3" fillId="0" borderId="0" xfId="3" applyFont="1" applyAlignment="1">
      <alignment vertical="center"/>
    </xf>
    <xf numFmtId="0" fontId="3" fillId="0" borderId="0" xfId="4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  <protection locked="0"/>
    </xf>
    <xf numFmtId="0" fontId="3" fillId="0" borderId="0" xfId="3" applyFont="1" applyFill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3" fillId="0" borderId="0" xfId="4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3" xfId="3" applyFont="1" applyBorder="1"/>
    <xf numFmtId="0" fontId="3" fillId="0" borderId="0" xfId="3" applyFont="1" applyBorder="1"/>
    <xf numFmtId="0" fontId="3" fillId="0" borderId="0" xfId="3" applyFont="1"/>
    <xf numFmtId="0" fontId="3" fillId="0" borderId="3" xfId="3" applyFont="1" applyFill="1" applyBorder="1" applyAlignment="1">
      <alignment horizontal="left" vertical="center"/>
    </xf>
    <xf numFmtId="14" fontId="3" fillId="0" borderId="0" xfId="3" quotePrefix="1" applyNumberFormat="1" applyFont="1" applyBorder="1" applyAlignment="1" applyProtection="1">
      <alignment horizontal="center" vertical="center"/>
      <protection locked="0"/>
    </xf>
    <xf numFmtId="0" fontId="3" fillId="0" borderId="3" xfId="3" applyFont="1" applyBorder="1" applyAlignment="1">
      <alignment vertical="center"/>
    </xf>
    <xf numFmtId="0" fontId="3" fillId="0" borderId="7" xfId="2" applyFont="1" applyFill="1" applyBorder="1" applyAlignment="1" applyProtection="1">
      <alignment vertical="center"/>
      <protection hidden="1"/>
    </xf>
    <xf numFmtId="0" fontId="3" fillId="0" borderId="0" xfId="4" applyFont="1" applyBorder="1" applyAlignment="1" applyProtection="1">
      <alignment vertical="center"/>
      <protection hidden="1"/>
    </xf>
    <xf numFmtId="0" fontId="3" fillId="0" borderId="0" xfId="2" applyFont="1" applyFill="1" applyBorder="1" applyAlignment="1" applyProtection="1">
      <alignment vertical="center"/>
      <protection hidden="1"/>
    </xf>
    <xf numFmtId="0" fontId="3" fillId="0" borderId="8" xfId="2" applyFont="1" applyFill="1" applyBorder="1" applyAlignment="1" applyProtection="1">
      <alignment vertical="center"/>
      <protection hidden="1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15" xfId="3" applyFont="1" applyBorder="1" applyAlignment="1" applyProtection="1">
      <alignment horizontal="center" vertical="center"/>
      <protection locked="0"/>
    </xf>
    <xf numFmtId="0" fontId="3" fillId="0" borderId="16" xfId="3" applyFont="1" applyBorder="1" applyAlignment="1" applyProtection="1">
      <alignment horizontal="center" vertical="center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 applyProtection="1">
      <alignment horizontal="center" vertical="center"/>
      <protection locked="0"/>
    </xf>
    <xf numFmtId="0" fontId="3" fillId="0" borderId="6" xfId="4" applyFont="1" applyBorder="1" applyAlignment="1">
      <alignment horizontal="center" vertical="center"/>
    </xf>
    <xf numFmtId="0" fontId="5" fillId="0" borderId="7" xfId="2" applyFont="1" applyFill="1" applyBorder="1" applyAlignment="1" applyProtection="1">
      <alignment horizontal="center" vertical="center"/>
      <protection hidden="1"/>
    </xf>
    <xf numFmtId="0" fontId="4" fillId="0" borderId="7" xfId="1" applyFont="1" applyFill="1" applyBorder="1" applyAlignment="1" applyProtection="1">
      <alignment horizontal="right" vertical="center"/>
      <protection hidden="1"/>
    </xf>
    <xf numFmtId="0" fontId="4" fillId="0" borderId="18" xfId="2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Continuous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165" fontId="7" fillId="0" borderId="0" xfId="0" applyNumberFormat="1" applyFont="1" applyBorder="1" applyAlignment="1" applyProtection="1">
      <alignment horizontal="centerContinuous" vertical="center"/>
      <protection hidden="1"/>
    </xf>
    <xf numFmtId="166" fontId="3" fillId="0" borderId="0" xfId="0" applyNumberFormat="1" applyFont="1" applyBorder="1" applyAlignment="1" applyProtection="1">
      <alignment horizontal="centerContinuous" vertical="center"/>
      <protection hidden="1"/>
    </xf>
    <xf numFmtId="0" fontId="4" fillId="0" borderId="0" xfId="3" applyFont="1" applyAlignment="1" applyProtection="1">
      <alignment horizontal="centerContinuous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4" fillId="0" borderId="0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left" vertical="center"/>
      <protection hidden="1"/>
    </xf>
    <xf numFmtId="0" fontId="6" fillId="0" borderId="0" xfId="2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12" fillId="0" borderId="0" xfId="2" applyFont="1" applyFill="1" applyBorder="1" applyAlignment="1" applyProtection="1">
      <alignment horizontal="center" vertical="center"/>
      <protection hidden="1"/>
    </xf>
    <xf numFmtId="0" fontId="4" fillId="0" borderId="20" xfId="2" applyFont="1" applyFill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3" fillId="0" borderId="4" xfId="1" applyFont="1" applyBorder="1" applyAlignment="1" applyProtection="1">
      <alignment horizontal="left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0" fontId="10" fillId="0" borderId="0" xfId="2" applyFont="1" applyBorder="1" applyAlignment="1" applyProtection="1">
      <alignment horizontal="center" vertical="center"/>
      <protection hidden="1"/>
    </xf>
    <xf numFmtId="0" fontId="3" fillId="0" borderId="0" xfId="2" applyFont="1" applyFill="1" applyBorder="1" applyAlignment="1" applyProtection="1">
      <alignment horizontal="center" vertical="center"/>
      <protection hidden="1"/>
    </xf>
    <xf numFmtId="0" fontId="4" fillId="0" borderId="6" xfId="2" applyFont="1" applyBorder="1" applyAlignment="1" applyProtection="1">
      <alignment horizontal="center" vertical="center"/>
      <protection hidden="1"/>
    </xf>
    <xf numFmtId="0" fontId="4" fillId="0" borderId="8" xfId="2" applyFont="1" applyFill="1" applyBorder="1" applyAlignment="1" applyProtection="1">
      <alignment horizontal="center" vertical="center"/>
      <protection hidden="1"/>
    </xf>
    <xf numFmtId="0" fontId="4" fillId="0" borderId="8" xfId="1" applyFont="1" applyFill="1" applyBorder="1" applyAlignment="1" applyProtection="1">
      <alignment horizontal="right" vertical="center"/>
      <protection hidden="1"/>
    </xf>
    <xf numFmtId="0" fontId="4" fillId="0" borderId="21" xfId="2" applyFont="1" applyFill="1" applyBorder="1" applyAlignment="1" applyProtection="1">
      <alignment horizontal="center" vertical="center"/>
      <protection hidden="1"/>
    </xf>
    <xf numFmtId="0" fontId="6" fillId="0" borderId="0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horizontal="center" vertical="center"/>
      <protection hidden="1"/>
    </xf>
    <xf numFmtId="0" fontId="11" fillId="0" borderId="0" xfId="4" applyFont="1" applyAlignment="1">
      <alignment horizontal="center" vertical="center"/>
    </xf>
    <xf numFmtId="0" fontId="3" fillId="0" borderId="22" xfId="3" applyFont="1" applyBorder="1" applyAlignment="1" applyProtection="1">
      <alignment horizontal="center"/>
      <protection locked="0"/>
    </xf>
    <xf numFmtId="0" fontId="3" fillId="0" borderId="23" xfId="3" applyFont="1" applyBorder="1" applyAlignment="1" applyProtection="1">
      <alignment horizontal="center"/>
      <protection locked="0"/>
    </xf>
    <xf numFmtId="0" fontId="3" fillId="0" borderId="24" xfId="3" applyFont="1" applyBorder="1" applyAlignment="1" applyProtection="1">
      <alignment horizont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4" applyFont="1" applyAlignment="1">
      <alignment horizontal="center" vertical="center"/>
    </xf>
    <xf numFmtId="0" fontId="3" fillId="0" borderId="1" xfId="3" applyFont="1" applyFill="1" applyBorder="1" applyAlignment="1" applyProtection="1">
      <alignment horizontal="center" vertical="center"/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0" fontId="8" fillId="2" borderId="4" xfId="3" applyNumberFormat="1" applyFont="1" applyFill="1" applyBorder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14" fillId="4" borderId="0" xfId="3" applyFont="1" applyFill="1" applyAlignment="1" applyProtection="1">
      <alignment horizontal="center" vertical="center"/>
      <protection hidden="1"/>
    </xf>
    <xf numFmtId="0" fontId="8" fillId="0" borderId="0" xfId="3" applyFont="1" applyAlignment="1" applyProtection="1">
      <alignment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3" fillId="5" borderId="0" xfId="3" applyFont="1" applyFill="1" applyAlignment="1" applyProtection="1">
      <alignment horizontal="center" vertical="center"/>
      <protection hidden="1"/>
    </xf>
    <xf numFmtId="0" fontId="3" fillId="6" borderId="0" xfId="3" applyFont="1" applyFill="1" applyAlignment="1" applyProtection="1">
      <alignment horizontal="center" vertical="center"/>
      <protection hidden="1"/>
    </xf>
    <xf numFmtId="0" fontId="3" fillId="7" borderId="0" xfId="3" applyFont="1" applyFill="1" applyAlignment="1" applyProtection="1">
      <alignment horizontal="center" vertical="center"/>
      <protection hidden="1"/>
    </xf>
    <xf numFmtId="0" fontId="3" fillId="8" borderId="0" xfId="3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3" fillId="0" borderId="25" xfId="3" applyFont="1" applyBorder="1" applyAlignment="1" applyProtection="1">
      <alignment horizontal="center" vertical="center"/>
      <protection locked="0"/>
    </xf>
    <xf numFmtId="0" fontId="3" fillId="0" borderId="0" xfId="3" applyFont="1" applyBorder="1" applyAlignment="1" applyProtection="1">
      <alignment horizontal="center" vertical="center"/>
      <protection locked="0"/>
    </xf>
    <xf numFmtId="0" fontId="7" fillId="0" borderId="0" xfId="3" applyFont="1" applyBorder="1" applyAlignment="1">
      <alignment horizontal="center" vertical="top"/>
    </xf>
    <xf numFmtId="164" fontId="6" fillId="0" borderId="0" xfId="2" applyNumberFormat="1" applyFont="1" applyFill="1" applyBorder="1" applyAlignment="1" applyProtection="1">
      <alignment horizontal="center" vertical="center"/>
      <protection hidden="1"/>
    </xf>
    <xf numFmtId="164" fontId="6" fillId="0" borderId="20" xfId="2" applyNumberFormat="1" applyFont="1" applyFill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0" fontId="6" fillId="0" borderId="20" xfId="3" applyFont="1" applyBorder="1" applyAlignment="1" applyProtection="1">
      <alignment horizontal="center" vertical="center"/>
      <protection hidden="1"/>
    </xf>
    <xf numFmtId="0" fontId="3" fillId="0" borderId="0" xfId="3" applyFont="1" applyBorder="1" applyAlignment="1" applyProtection="1">
      <alignment horizontal="center" vertical="center"/>
      <protection hidden="1"/>
    </xf>
    <xf numFmtId="0" fontId="3" fillId="0" borderId="20" xfId="3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2000000}"/>
    <cellStyle name="Normal_Tab 32 vierge" xfId="3" xr:uid="{00000000-0005-0000-0000-000003000000}"/>
    <cellStyle name="Normal_Tableaux" xfId="4" xr:uid="{00000000-0005-0000-0000-000004000000}"/>
  </cellStyles>
  <dxfs count="12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37"/>
  <sheetViews>
    <sheetView topLeftCell="V1" workbookViewId="0">
      <selection activeCell="AD3" sqref="AD3"/>
    </sheetView>
  </sheetViews>
  <sheetFormatPr baseColWidth="10" defaultRowHeight="13.2" x14ac:dyDescent="0.25"/>
  <sheetData>
    <row r="1" spans="1:39" x14ac:dyDescent="0.25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55</v>
      </c>
      <c r="AJ1" t="s">
        <v>55</v>
      </c>
      <c r="AK1" t="s">
        <v>55</v>
      </c>
      <c r="AL1" t="s">
        <v>56</v>
      </c>
      <c r="AM1" t="s">
        <v>57</v>
      </c>
    </row>
    <row r="2" spans="1:39" x14ac:dyDescent="0.25">
      <c r="A2">
        <v>1</v>
      </c>
      <c r="B2">
        <v>0</v>
      </c>
      <c r="C2" t="s">
        <v>58</v>
      </c>
      <c r="D2">
        <v>58</v>
      </c>
      <c r="E2" t="s">
        <v>59</v>
      </c>
      <c r="F2" t="s">
        <v>60</v>
      </c>
      <c r="G2">
        <v>0</v>
      </c>
      <c r="H2">
        <v>1487</v>
      </c>
      <c r="J2" t="s">
        <v>61</v>
      </c>
      <c r="K2" t="s">
        <v>62</v>
      </c>
      <c r="L2">
        <v>1</v>
      </c>
      <c r="N2">
        <v>0</v>
      </c>
      <c r="O2" t="s">
        <v>63</v>
      </c>
      <c r="Q2">
        <v>0</v>
      </c>
      <c r="R2">
        <v>0</v>
      </c>
      <c r="T2" t="s">
        <v>64</v>
      </c>
      <c r="U2" t="s">
        <v>65</v>
      </c>
      <c r="V2">
        <v>0</v>
      </c>
      <c r="W2" t="s">
        <v>55</v>
      </c>
      <c r="X2" t="s">
        <v>55</v>
      </c>
      <c r="Y2" t="s">
        <v>55</v>
      </c>
      <c r="Z2" t="s">
        <v>55</v>
      </c>
      <c r="AA2" t="s">
        <v>55</v>
      </c>
      <c r="AB2" t="s">
        <v>55</v>
      </c>
      <c r="AC2" t="s">
        <v>55</v>
      </c>
      <c r="AD2" t="s">
        <v>66</v>
      </c>
      <c r="AE2" t="s">
        <v>67</v>
      </c>
      <c r="AI2" t="s">
        <v>55</v>
      </c>
      <c r="AJ2" t="s">
        <v>55</v>
      </c>
      <c r="AK2" t="s">
        <v>55</v>
      </c>
      <c r="AL2" t="s">
        <v>55</v>
      </c>
      <c r="AM2" t="s">
        <v>55</v>
      </c>
    </row>
    <row r="3" spans="1:39" x14ac:dyDescent="0.25">
      <c r="A3">
        <v>2</v>
      </c>
      <c r="B3">
        <v>0</v>
      </c>
      <c r="C3" t="s">
        <v>68</v>
      </c>
      <c r="D3">
        <v>37</v>
      </c>
      <c r="E3" t="s">
        <v>69</v>
      </c>
      <c r="F3" t="s">
        <v>70</v>
      </c>
      <c r="G3">
        <v>0</v>
      </c>
      <c r="H3">
        <v>1660</v>
      </c>
      <c r="J3" t="s">
        <v>71</v>
      </c>
      <c r="K3" t="s">
        <v>72</v>
      </c>
      <c r="L3">
        <v>1</v>
      </c>
      <c r="M3" t="s">
        <v>73</v>
      </c>
      <c r="N3">
        <v>68</v>
      </c>
      <c r="O3" t="s">
        <v>74</v>
      </c>
      <c r="P3" t="s">
        <v>75</v>
      </c>
      <c r="Q3">
        <v>0</v>
      </c>
      <c r="R3">
        <v>1414</v>
      </c>
      <c r="T3" t="s">
        <v>76</v>
      </c>
      <c r="U3" t="s">
        <v>77</v>
      </c>
      <c r="V3">
        <v>0</v>
      </c>
      <c r="W3" t="s">
        <v>55</v>
      </c>
      <c r="X3" t="s">
        <v>55</v>
      </c>
      <c r="Y3" t="s">
        <v>55</v>
      </c>
      <c r="Z3" t="s">
        <v>55</v>
      </c>
      <c r="AA3" t="s">
        <v>55</v>
      </c>
      <c r="AB3" t="s">
        <v>55</v>
      </c>
      <c r="AC3" t="s">
        <v>55</v>
      </c>
      <c r="AD3" t="s">
        <v>66</v>
      </c>
      <c r="AE3" t="s">
        <v>67</v>
      </c>
      <c r="AI3" t="s">
        <v>55</v>
      </c>
      <c r="AJ3" t="s">
        <v>55</v>
      </c>
      <c r="AK3" t="s">
        <v>55</v>
      </c>
      <c r="AL3" t="s">
        <v>55</v>
      </c>
      <c r="AM3" t="s">
        <v>55</v>
      </c>
    </row>
    <row r="4" spans="1:39" x14ac:dyDescent="0.25">
      <c r="A4">
        <v>3</v>
      </c>
      <c r="B4">
        <v>0</v>
      </c>
      <c r="C4" t="s">
        <v>78</v>
      </c>
      <c r="D4">
        <v>41</v>
      </c>
      <c r="E4" t="s">
        <v>79</v>
      </c>
      <c r="F4" t="s">
        <v>80</v>
      </c>
      <c r="G4">
        <v>0</v>
      </c>
      <c r="H4">
        <v>1646</v>
      </c>
      <c r="J4" t="s">
        <v>81</v>
      </c>
      <c r="K4" t="s">
        <v>82</v>
      </c>
      <c r="L4">
        <v>1</v>
      </c>
      <c r="N4">
        <v>0</v>
      </c>
      <c r="O4" t="s">
        <v>63</v>
      </c>
      <c r="Q4">
        <v>0</v>
      </c>
      <c r="R4">
        <v>0</v>
      </c>
      <c r="T4" t="s">
        <v>64</v>
      </c>
      <c r="U4" t="s">
        <v>65</v>
      </c>
      <c r="V4">
        <v>0</v>
      </c>
      <c r="W4" t="s">
        <v>55</v>
      </c>
      <c r="X4" t="s">
        <v>55</v>
      </c>
      <c r="Y4" t="s">
        <v>55</v>
      </c>
      <c r="Z4" t="s">
        <v>55</v>
      </c>
      <c r="AA4" t="s">
        <v>55</v>
      </c>
      <c r="AB4" t="s">
        <v>55</v>
      </c>
      <c r="AC4" t="s">
        <v>55</v>
      </c>
      <c r="AD4" t="s">
        <v>66</v>
      </c>
      <c r="AE4" t="s">
        <v>67</v>
      </c>
      <c r="AI4" t="s">
        <v>55</v>
      </c>
      <c r="AJ4" t="s">
        <v>55</v>
      </c>
      <c r="AK4" t="s">
        <v>55</v>
      </c>
      <c r="AL4" t="s">
        <v>55</v>
      </c>
      <c r="AM4" t="s">
        <v>55</v>
      </c>
    </row>
    <row r="5" spans="1:39" x14ac:dyDescent="0.25">
      <c r="A5">
        <v>4</v>
      </c>
      <c r="B5">
        <v>0</v>
      </c>
      <c r="D5">
        <v>0</v>
      </c>
      <c r="E5" t="s">
        <v>63</v>
      </c>
      <c r="G5">
        <v>0</v>
      </c>
      <c r="H5">
        <v>0</v>
      </c>
      <c r="J5" t="s">
        <v>64</v>
      </c>
      <c r="K5" t="s">
        <v>65</v>
      </c>
      <c r="L5">
        <v>0</v>
      </c>
      <c r="M5" t="s">
        <v>83</v>
      </c>
      <c r="N5">
        <v>36</v>
      </c>
      <c r="O5" t="s">
        <v>84</v>
      </c>
      <c r="P5" t="s">
        <v>85</v>
      </c>
      <c r="Q5">
        <v>0</v>
      </c>
      <c r="R5">
        <v>1668</v>
      </c>
      <c r="T5" t="s">
        <v>86</v>
      </c>
      <c r="U5" t="s">
        <v>87</v>
      </c>
      <c r="V5">
        <v>1</v>
      </c>
      <c r="W5" t="s">
        <v>55</v>
      </c>
      <c r="X5" t="s">
        <v>55</v>
      </c>
      <c r="Y5" t="s">
        <v>55</v>
      </c>
      <c r="Z5" t="s">
        <v>55</v>
      </c>
      <c r="AA5" t="s">
        <v>55</v>
      </c>
      <c r="AB5" t="s">
        <v>55</v>
      </c>
      <c r="AC5" t="s">
        <v>55</v>
      </c>
      <c r="AD5" t="s">
        <v>66</v>
      </c>
      <c r="AE5" t="s">
        <v>67</v>
      </c>
      <c r="AI5" t="s">
        <v>55</v>
      </c>
      <c r="AJ5" t="s">
        <v>55</v>
      </c>
      <c r="AK5" t="s">
        <v>55</v>
      </c>
      <c r="AL5" t="s">
        <v>55</v>
      </c>
      <c r="AM5" t="s">
        <v>55</v>
      </c>
    </row>
    <row r="6" spans="1:39" x14ac:dyDescent="0.25">
      <c r="A6">
        <v>5</v>
      </c>
      <c r="B6">
        <v>0</v>
      </c>
      <c r="C6" t="s">
        <v>88</v>
      </c>
      <c r="D6">
        <v>50</v>
      </c>
      <c r="E6" t="s">
        <v>89</v>
      </c>
      <c r="F6" t="s">
        <v>90</v>
      </c>
      <c r="G6">
        <v>0</v>
      </c>
      <c r="H6">
        <v>1562</v>
      </c>
      <c r="J6" t="s">
        <v>91</v>
      </c>
      <c r="K6" t="s">
        <v>92</v>
      </c>
      <c r="L6">
        <v>1</v>
      </c>
      <c r="N6">
        <v>0</v>
      </c>
      <c r="O6" t="s">
        <v>63</v>
      </c>
      <c r="Q6">
        <v>0</v>
      </c>
      <c r="R6">
        <v>0</v>
      </c>
      <c r="T6" t="s">
        <v>64</v>
      </c>
      <c r="U6" t="s">
        <v>65</v>
      </c>
      <c r="V6">
        <v>0</v>
      </c>
      <c r="W6" t="s">
        <v>55</v>
      </c>
      <c r="X6" t="s">
        <v>55</v>
      </c>
      <c r="Y6" t="s">
        <v>55</v>
      </c>
      <c r="Z6" t="s">
        <v>55</v>
      </c>
      <c r="AA6" t="s">
        <v>55</v>
      </c>
      <c r="AB6" t="s">
        <v>55</v>
      </c>
      <c r="AC6" t="s">
        <v>55</v>
      </c>
      <c r="AD6" t="s">
        <v>66</v>
      </c>
      <c r="AE6" t="s">
        <v>67</v>
      </c>
      <c r="AI6" t="s">
        <v>55</v>
      </c>
      <c r="AJ6" t="s">
        <v>55</v>
      </c>
      <c r="AK6" t="s">
        <v>55</v>
      </c>
      <c r="AL6" t="s">
        <v>55</v>
      </c>
      <c r="AM6" t="s">
        <v>55</v>
      </c>
    </row>
    <row r="7" spans="1:39" x14ac:dyDescent="0.25">
      <c r="A7">
        <v>6</v>
      </c>
      <c r="B7">
        <v>0</v>
      </c>
      <c r="C7" t="s">
        <v>93</v>
      </c>
      <c r="D7">
        <v>56</v>
      </c>
      <c r="E7" t="s">
        <v>94</v>
      </c>
      <c r="F7" t="s">
        <v>95</v>
      </c>
      <c r="G7">
        <v>0</v>
      </c>
      <c r="H7">
        <v>1523</v>
      </c>
      <c r="J7" t="s">
        <v>81</v>
      </c>
      <c r="K7" t="s">
        <v>82</v>
      </c>
      <c r="L7">
        <v>1</v>
      </c>
      <c r="M7" t="s">
        <v>96</v>
      </c>
      <c r="N7">
        <v>54</v>
      </c>
      <c r="O7" t="s">
        <v>89</v>
      </c>
      <c r="P7" t="s">
        <v>97</v>
      </c>
      <c r="Q7">
        <v>0</v>
      </c>
      <c r="R7">
        <v>1533</v>
      </c>
      <c r="T7" t="s">
        <v>98</v>
      </c>
      <c r="U7" t="s">
        <v>99</v>
      </c>
      <c r="V7">
        <v>0</v>
      </c>
      <c r="W7" t="s">
        <v>55</v>
      </c>
      <c r="X7" t="s">
        <v>55</v>
      </c>
      <c r="Y7" t="s">
        <v>55</v>
      </c>
      <c r="Z7" t="s">
        <v>55</v>
      </c>
      <c r="AA7" t="s">
        <v>55</v>
      </c>
      <c r="AB7" t="s">
        <v>55</v>
      </c>
      <c r="AC7" t="s">
        <v>55</v>
      </c>
      <c r="AD7" t="s">
        <v>66</v>
      </c>
      <c r="AE7" t="s">
        <v>67</v>
      </c>
      <c r="AI7" t="s">
        <v>55</v>
      </c>
      <c r="AJ7" t="s">
        <v>55</v>
      </c>
      <c r="AK7" t="s">
        <v>55</v>
      </c>
      <c r="AL7" t="s">
        <v>55</v>
      </c>
      <c r="AM7" t="s">
        <v>55</v>
      </c>
    </row>
    <row r="8" spans="1:39" x14ac:dyDescent="0.25">
      <c r="A8">
        <v>7</v>
      </c>
      <c r="B8">
        <v>0</v>
      </c>
      <c r="C8" t="s">
        <v>100</v>
      </c>
      <c r="D8">
        <v>44</v>
      </c>
      <c r="E8" t="s">
        <v>101</v>
      </c>
      <c r="F8" t="s">
        <v>102</v>
      </c>
      <c r="G8">
        <v>0</v>
      </c>
      <c r="H8">
        <v>1636</v>
      </c>
      <c r="J8" t="s">
        <v>103</v>
      </c>
      <c r="K8" t="s">
        <v>104</v>
      </c>
      <c r="L8">
        <v>1</v>
      </c>
      <c r="M8" t="s">
        <v>105</v>
      </c>
      <c r="N8">
        <v>49</v>
      </c>
      <c r="O8" t="s">
        <v>106</v>
      </c>
      <c r="P8" t="s">
        <v>107</v>
      </c>
      <c r="Q8">
        <v>0</v>
      </c>
      <c r="R8">
        <v>1569</v>
      </c>
      <c r="T8" t="s">
        <v>108</v>
      </c>
      <c r="U8" t="s">
        <v>109</v>
      </c>
      <c r="V8">
        <v>0</v>
      </c>
      <c r="W8" t="s">
        <v>55</v>
      </c>
      <c r="X8" t="s">
        <v>55</v>
      </c>
      <c r="Y8" t="s">
        <v>55</v>
      </c>
      <c r="Z8" t="s">
        <v>55</v>
      </c>
      <c r="AA8" t="s">
        <v>55</v>
      </c>
      <c r="AB8" t="s">
        <v>55</v>
      </c>
      <c r="AC8" t="s">
        <v>55</v>
      </c>
      <c r="AD8" t="s">
        <v>66</v>
      </c>
      <c r="AE8" t="s">
        <v>67</v>
      </c>
      <c r="AI8" t="s">
        <v>55</v>
      </c>
      <c r="AJ8" t="s">
        <v>55</v>
      </c>
      <c r="AK8" t="s">
        <v>55</v>
      </c>
      <c r="AL8" t="s">
        <v>55</v>
      </c>
      <c r="AM8" t="s">
        <v>55</v>
      </c>
    </row>
    <row r="9" spans="1:39" x14ac:dyDescent="0.25">
      <c r="A9">
        <v>8</v>
      </c>
      <c r="B9">
        <v>0</v>
      </c>
      <c r="D9">
        <v>0</v>
      </c>
      <c r="E9" t="s">
        <v>63</v>
      </c>
      <c r="G9">
        <v>0</v>
      </c>
      <c r="H9">
        <v>0</v>
      </c>
      <c r="J9" t="s">
        <v>64</v>
      </c>
      <c r="K9" t="s">
        <v>65</v>
      </c>
      <c r="L9">
        <v>0</v>
      </c>
      <c r="M9" t="s">
        <v>110</v>
      </c>
      <c r="N9">
        <v>35</v>
      </c>
      <c r="O9" t="s">
        <v>111</v>
      </c>
      <c r="P9" t="s">
        <v>112</v>
      </c>
      <c r="Q9">
        <v>0</v>
      </c>
      <c r="R9">
        <v>1671</v>
      </c>
      <c r="T9" t="s">
        <v>71</v>
      </c>
      <c r="U9" t="s">
        <v>72</v>
      </c>
      <c r="V9">
        <v>1</v>
      </c>
      <c r="W9" t="s">
        <v>55</v>
      </c>
      <c r="X9" t="s">
        <v>55</v>
      </c>
      <c r="Y9" t="s">
        <v>55</v>
      </c>
      <c r="Z9" t="s">
        <v>55</v>
      </c>
      <c r="AA9" t="s">
        <v>55</v>
      </c>
      <c r="AB9" t="s">
        <v>55</v>
      </c>
      <c r="AC9" t="s">
        <v>55</v>
      </c>
      <c r="AD9" t="s">
        <v>66</v>
      </c>
      <c r="AE9" t="s">
        <v>67</v>
      </c>
      <c r="AI9" t="s">
        <v>55</v>
      </c>
      <c r="AJ9" t="s">
        <v>55</v>
      </c>
      <c r="AK9" t="s">
        <v>55</v>
      </c>
      <c r="AL9" t="s">
        <v>55</v>
      </c>
      <c r="AM9" t="s">
        <v>55</v>
      </c>
    </row>
    <row r="10" spans="1:39" x14ac:dyDescent="0.25">
      <c r="A10">
        <v>9</v>
      </c>
      <c r="B10">
        <v>0</v>
      </c>
      <c r="C10" t="s">
        <v>113</v>
      </c>
      <c r="D10">
        <v>33</v>
      </c>
      <c r="E10" t="s">
        <v>114</v>
      </c>
      <c r="F10" t="s">
        <v>115</v>
      </c>
      <c r="G10">
        <v>0</v>
      </c>
      <c r="H10">
        <v>1675</v>
      </c>
      <c r="J10" t="s">
        <v>71</v>
      </c>
      <c r="K10" t="s">
        <v>72</v>
      </c>
      <c r="L10">
        <v>1</v>
      </c>
      <c r="N10">
        <v>0</v>
      </c>
      <c r="O10" t="s">
        <v>63</v>
      </c>
      <c r="Q10">
        <v>0</v>
      </c>
      <c r="R10">
        <v>0</v>
      </c>
      <c r="T10" t="s">
        <v>64</v>
      </c>
      <c r="U10" t="s">
        <v>65</v>
      </c>
      <c r="V10">
        <v>0</v>
      </c>
      <c r="W10" t="s">
        <v>55</v>
      </c>
      <c r="X10" t="s">
        <v>55</v>
      </c>
      <c r="Y10" t="s">
        <v>55</v>
      </c>
      <c r="Z10" t="s">
        <v>55</v>
      </c>
      <c r="AA10" t="s">
        <v>55</v>
      </c>
      <c r="AB10" t="s">
        <v>55</v>
      </c>
      <c r="AC10" t="s">
        <v>55</v>
      </c>
      <c r="AD10" t="s">
        <v>66</v>
      </c>
      <c r="AE10" t="s">
        <v>67</v>
      </c>
      <c r="AI10" t="s">
        <v>55</v>
      </c>
      <c r="AJ10" t="s">
        <v>55</v>
      </c>
      <c r="AK10" t="s">
        <v>55</v>
      </c>
      <c r="AL10" t="s">
        <v>55</v>
      </c>
      <c r="AM10" t="s">
        <v>55</v>
      </c>
    </row>
    <row r="11" spans="1:39" x14ac:dyDescent="0.25">
      <c r="A11">
        <v>10</v>
      </c>
      <c r="B11">
        <v>0</v>
      </c>
      <c r="C11" t="s">
        <v>116</v>
      </c>
      <c r="D11">
        <v>65</v>
      </c>
      <c r="E11" t="s">
        <v>117</v>
      </c>
      <c r="F11" t="s">
        <v>118</v>
      </c>
      <c r="G11">
        <v>0</v>
      </c>
      <c r="H11">
        <v>1438</v>
      </c>
      <c r="J11" t="s">
        <v>98</v>
      </c>
      <c r="K11" t="s">
        <v>99</v>
      </c>
      <c r="L11">
        <v>0</v>
      </c>
      <c r="M11" t="s">
        <v>119</v>
      </c>
      <c r="N11">
        <v>53</v>
      </c>
      <c r="O11" t="s">
        <v>120</v>
      </c>
      <c r="P11" t="s">
        <v>121</v>
      </c>
      <c r="Q11">
        <v>0</v>
      </c>
      <c r="R11">
        <v>1534</v>
      </c>
      <c r="T11" t="s">
        <v>122</v>
      </c>
      <c r="U11" t="s">
        <v>123</v>
      </c>
      <c r="V11">
        <v>1</v>
      </c>
      <c r="W11" t="s">
        <v>55</v>
      </c>
      <c r="X11" t="s">
        <v>55</v>
      </c>
      <c r="Y11" t="s">
        <v>55</v>
      </c>
      <c r="Z11" t="s">
        <v>55</v>
      </c>
      <c r="AA11" t="s">
        <v>55</v>
      </c>
      <c r="AB11" t="s">
        <v>55</v>
      </c>
      <c r="AC11" t="s">
        <v>55</v>
      </c>
      <c r="AD11" t="s">
        <v>66</v>
      </c>
      <c r="AE11" t="s">
        <v>67</v>
      </c>
      <c r="AI11" t="s">
        <v>55</v>
      </c>
      <c r="AJ11" t="s">
        <v>55</v>
      </c>
      <c r="AK11" t="s">
        <v>55</v>
      </c>
      <c r="AL11" t="s">
        <v>55</v>
      </c>
      <c r="AM11" t="s">
        <v>55</v>
      </c>
    </row>
    <row r="12" spans="1:39" x14ac:dyDescent="0.25">
      <c r="A12">
        <v>11</v>
      </c>
      <c r="B12">
        <v>0</v>
      </c>
      <c r="C12" t="s">
        <v>124</v>
      </c>
      <c r="D12">
        <v>42</v>
      </c>
      <c r="E12" t="s">
        <v>125</v>
      </c>
      <c r="F12" t="s">
        <v>126</v>
      </c>
      <c r="G12">
        <v>0</v>
      </c>
      <c r="H12">
        <v>1641</v>
      </c>
      <c r="J12" t="s">
        <v>81</v>
      </c>
      <c r="K12" t="s">
        <v>82</v>
      </c>
      <c r="L12">
        <v>0</v>
      </c>
      <c r="M12" t="s">
        <v>127</v>
      </c>
      <c r="N12">
        <v>31</v>
      </c>
      <c r="O12" t="s">
        <v>69</v>
      </c>
      <c r="P12" t="s">
        <v>128</v>
      </c>
      <c r="Q12">
        <v>0</v>
      </c>
      <c r="R12">
        <v>1697</v>
      </c>
      <c r="T12" t="s">
        <v>122</v>
      </c>
      <c r="U12" t="s">
        <v>123</v>
      </c>
      <c r="V12">
        <v>1</v>
      </c>
      <c r="W12" t="s">
        <v>55</v>
      </c>
      <c r="X12" t="s">
        <v>55</v>
      </c>
      <c r="Y12" t="s">
        <v>55</v>
      </c>
      <c r="Z12" t="s">
        <v>55</v>
      </c>
      <c r="AA12" t="s">
        <v>55</v>
      </c>
      <c r="AB12" t="s">
        <v>55</v>
      </c>
      <c r="AC12" t="s">
        <v>55</v>
      </c>
      <c r="AD12" t="s">
        <v>66</v>
      </c>
      <c r="AE12" t="s">
        <v>67</v>
      </c>
      <c r="AI12" t="s">
        <v>55</v>
      </c>
      <c r="AJ12" t="s">
        <v>55</v>
      </c>
      <c r="AK12" t="s">
        <v>55</v>
      </c>
      <c r="AL12" t="s">
        <v>55</v>
      </c>
      <c r="AM12" t="s">
        <v>55</v>
      </c>
    </row>
    <row r="13" spans="1:39" x14ac:dyDescent="0.25">
      <c r="A13">
        <v>12</v>
      </c>
      <c r="B13">
        <v>0</v>
      </c>
      <c r="D13">
        <v>0</v>
      </c>
      <c r="E13" t="s">
        <v>63</v>
      </c>
      <c r="G13">
        <v>0</v>
      </c>
      <c r="H13">
        <v>0</v>
      </c>
      <c r="J13" t="s">
        <v>64</v>
      </c>
      <c r="K13" t="s">
        <v>65</v>
      </c>
      <c r="L13">
        <v>0</v>
      </c>
      <c r="M13" t="s">
        <v>129</v>
      </c>
      <c r="N13">
        <v>40</v>
      </c>
      <c r="O13" t="s">
        <v>130</v>
      </c>
      <c r="P13" t="s">
        <v>131</v>
      </c>
      <c r="Q13">
        <v>0</v>
      </c>
      <c r="R13">
        <v>1647</v>
      </c>
      <c r="T13" t="s">
        <v>132</v>
      </c>
      <c r="U13" t="s">
        <v>133</v>
      </c>
      <c r="V13">
        <v>1</v>
      </c>
      <c r="W13" t="s">
        <v>55</v>
      </c>
      <c r="X13" t="s">
        <v>55</v>
      </c>
      <c r="Y13" t="s">
        <v>55</v>
      </c>
      <c r="Z13" t="s">
        <v>55</v>
      </c>
      <c r="AA13" t="s">
        <v>55</v>
      </c>
      <c r="AB13" t="s">
        <v>55</v>
      </c>
      <c r="AC13" t="s">
        <v>55</v>
      </c>
      <c r="AD13" t="s">
        <v>66</v>
      </c>
      <c r="AE13" t="s">
        <v>67</v>
      </c>
      <c r="AI13" t="s">
        <v>55</v>
      </c>
      <c r="AJ13" t="s">
        <v>55</v>
      </c>
      <c r="AK13" t="s">
        <v>55</v>
      </c>
      <c r="AL13" t="s">
        <v>55</v>
      </c>
      <c r="AM13" t="s">
        <v>55</v>
      </c>
    </row>
    <row r="14" spans="1:39" x14ac:dyDescent="0.25">
      <c r="A14">
        <v>13</v>
      </c>
      <c r="B14">
        <v>0</v>
      </c>
      <c r="C14" t="s">
        <v>134</v>
      </c>
      <c r="D14">
        <v>51</v>
      </c>
      <c r="E14" t="s">
        <v>135</v>
      </c>
      <c r="F14" t="s">
        <v>136</v>
      </c>
      <c r="G14">
        <v>0</v>
      </c>
      <c r="H14">
        <v>1539</v>
      </c>
      <c r="J14" t="s">
        <v>81</v>
      </c>
      <c r="K14" t="s">
        <v>82</v>
      </c>
      <c r="L14">
        <v>1</v>
      </c>
      <c r="N14">
        <v>0</v>
      </c>
      <c r="O14" t="s">
        <v>63</v>
      </c>
      <c r="Q14">
        <v>0</v>
      </c>
      <c r="R14">
        <v>0</v>
      </c>
      <c r="T14" t="s">
        <v>64</v>
      </c>
      <c r="U14" t="s">
        <v>65</v>
      </c>
      <c r="V14">
        <v>0</v>
      </c>
      <c r="W14" t="s">
        <v>55</v>
      </c>
      <c r="X14" t="s">
        <v>55</v>
      </c>
      <c r="Y14" t="s">
        <v>55</v>
      </c>
      <c r="Z14" t="s">
        <v>55</v>
      </c>
      <c r="AA14" t="s">
        <v>55</v>
      </c>
      <c r="AB14" t="s">
        <v>55</v>
      </c>
      <c r="AC14" t="s">
        <v>55</v>
      </c>
      <c r="AD14" t="s">
        <v>66</v>
      </c>
      <c r="AE14" t="s">
        <v>67</v>
      </c>
      <c r="AI14" t="s">
        <v>55</v>
      </c>
      <c r="AJ14" t="s">
        <v>55</v>
      </c>
      <c r="AK14" t="s">
        <v>55</v>
      </c>
      <c r="AL14" t="s">
        <v>55</v>
      </c>
      <c r="AM14" t="s">
        <v>55</v>
      </c>
    </row>
    <row r="15" spans="1:39" x14ac:dyDescent="0.25">
      <c r="A15">
        <v>14</v>
      </c>
      <c r="B15">
        <v>0</v>
      </c>
      <c r="D15">
        <v>0</v>
      </c>
      <c r="E15" t="s">
        <v>63</v>
      </c>
      <c r="G15">
        <v>0</v>
      </c>
      <c r="H15">
        <v>0</v>
      </c>
      <c r="J15" t="s">
        <v>64</v>
      </c>
      <c r="K15" t="s">
        <v>65</v>
      </c>
      <c r="L15">
        <v>0</v>
      </c>
      <c r="M15" t="s">
        <v>137</v>
      </c>
      <c r="N15">
        <v>45</v>
      </c>
      <c r="O15" t="s">
        <v>138</v>
      </c>
      <c r="P15" t="s">
        <v>139</v>
      </c>
      <c r="Q15">
        <v>0</v>
      </c>
      <c r="R15">
        <v>1609</v>
      </c>
      <c r="T15" t="s">
        <v>71</v>
      </c>
      <c r="U15" t="s">
        <v>72</v>
      </c>
      <c r="V15">
        <v>1</v>
      </c>
      <c r="W15" t="s">
        <v>55</v>
      </c>
      <c r="X15" t="s">
        <v>55</v>
      </c>
      <c r="Y15" t="s">
        <v>55</v>
      </c>
      <c r="Z15" t="s">
        <v>55</v>
      </c>
      <c r="AA15" t="s">
        <v>55</v>
      </c>
      <c r="AB15" t="s">
        <v>55</v>
      </c>
      <c r="AC15" t="s">
        <v>55</v>
      </c>
      <c r="AD15" t="s">
        <v>66</v>
      </c>
      <c r="AE15" t="s">
        <v>67</v>
      </c>
      <c r="AI15" t="s">
        <v>55</v>
      </c>
      <c r="AJ15" t="s">
        <v>55</v>
      </c>
      <c r="AK15" t="s">
        <v>55</v>
      </c>
      <c r="AL15" t="s">
        <v>55</v>
      </c>
      <c r="AM15" t="s">
        <v>55</v>
      </c>
    </row>
    <row r="16" spans="1:39" x14ac:dyDescent="0.25">
      <c r="A16">
        <v>15</v>
      </c>
      <c r="B16">
        <v>0</v>
      </c>
      <c r="C16" t="s">
        <v>140</v>
      </c>
      <c r="D16">
        <v>39</v>
      </c>
      <c r="E16" t="s">
        <v>141</v>
      </c>
      <c r="F16" t="s">
        <v>142</v>
      </c>
      <c r="G16">
        <v>0</v>
      </c>
      <c r="H16">
        <v>1651</v>
      </c>
      <c r="J16" t="s">
        <v>71</v>
      </c>
      <c r="K16" t="s">
        <v>72</v>
      </c>
      <c r="L16">
        <v>1</v>
      </c>
      <c r="M16" t="s">
        <v>143</v>
      </c>
      <c r="N16">
        <v>52</v>
      </c>
      <c r="O16" t="s">
        <v>144</v>
      </c>
      <c r="P16" t="s">
        <v>115</v>
      </c>
      <c r="Q16">
        <v>0</v>
      </c>
      <c r="R16">
        <v>1537</v>
      </c>
      <c r="T16" t="s">
        <v>98</v>
      </c>
      <c r="U16" t="s">
        <v>99</v>
      </c>
      <c r="V16">
        <v>0</v>
      </c>
      <c r="W16" t="s">
        <v>55</v>
      </c>
      <c r="X16" t="s">
        <v>55</v>
      </c>
      <c r="Y16" t="s">
        <v>55</v>
      </c>
      <c r="Z16" t="s">
        <v>55</v>
      </c>
      <c r="AA16" t="s">
        <v>55</v>
      </c>
      <c r="AB16" t="s">
        <v>55</v>
      </c>
      <c r="AC16" t="s">
        <v>55</v>
      </c>
      <c r="AD16" t="s">
        <v>66</v>
      </c>
      <c r="AE16" t="s">
        <v>67</v>
      </c>
      <c r="AI16" t="s">
        <v>55</v>
      </c>
      <c r="AJ16" t="s">
        <v>55</v>
      </c>
      <c r="AK16" t="s">
        <v>55</v>
      </c>
      <c r="AL16" t="s">
        <v>55</v>
      </c>
      <c r="AM16" t="s">
        <v>55</v>
      </c>
    </row>
    <row r="17" spans="1:39" x14ac:dyDescent="0.25">
      <c r="A17">
        <v>16</v>
      </c>
      <c r="B17">
        <v>0</v>
      </c>
      <c r="D17">
        <v>0</v>
      </c>
      <c r="E17" t="s">
        <v>63</v>
      </c>
      <c r="G17">
        <v>0</v>
      </c>
      <c r="H17">
        <v>0</v>
      </c>
      <c r="J17" t="s">
        <v>64</v>
      </c>
      <c r="K17" t="s">
        <v>65</v>
      </c>
      <c r="L17">
        <v>0</v>
      </c>
      <c r="M17" t="s">
        <v>145</v>
      </c>
      <c r="N17">
        <v>32</v>
      </c>
      <c r="O17" t="s">
        <v>146</v>
      </c>
      <c r="P17" t="s">
        <v>147</v>
      </c>
      <c r="Q17">
        <v>0</v>
      </c>
      <c r="R17">
        <v>1688</v>
      </c>
      <c r="T17" t="s">
        <v>81</v>
      </c>
      <c r="U17" t="s">
        <v>82</v>
      </c>
      <c r="V17">
        <v>1</v>
      </c>
      <c r="W17" t="s">
        <v>55</v>
      </c>
      <c r="X17" t="s">
        <v>55</v>
      </c>
      <c r="Y17" t="s">
        <v>55</v>
      </c>
      <c r="Z17" t="s">
        <v>55</v>
      </c>
      <c r="AA17" t="s">
        <v>55</v>
      </c>
      <c r="AB17" t="s">
        <v>55</v>
      </c>
      <c r="AC17" t="s">
        <v>55</v>
      </c>
      <c r="AD17" t="s">
        <v>66</v>
      </c>
      <c r="AE17" t="s">
        <v>67</v>
      </c>
      <c r="AI17" t="s">
        <v>55</v>
      </c>
      <c r="AJ17" t="s">
        <v>55</v>
      </c>
      <c r="AK17" t="s">
        <v>55</v>
      </c>
      <c r="AL17" t="s">
        <v>55</v>
      </c>
      <c r="AM17" t="s">
        <v>55</v>
      </c>
    </row>
    <row r="18" spans="1:39" x14ac:dyDescent="0.25">
      <c r="A18">
        <v>17</v>
      </c>
      <c r="B18">
        <v>0</v>
      </c>
      <c r="C18" t="s">
        <v>58</v>
      </c>
      <c r="D18">
        <v>58</v>
      </c>
      <c r="E18" t="s">
        <v>59</v>
      </c>
      <c r="F18" t="s">
        <v>60</v>
      </c>
      <c r="G18">
        <v>0</v>
      </c>
      <c r="H18">
        <v>1487</v>
      </c>
      <c r="J18" t="s">
        <v>61</v>
      </c>
      <c r="K18" t="s">
        <v>62</v>
      </c>
      <c r="L18">
        <v>0</v>
      </c>
      <c r="M18" t="s">
        <v>68</v>
      </c>
      <c r="N18">
        <v>37</v>
      </c>
      <c r="O18" t="s">
        <v>69</v>
      </c>
      <c r="P18" t="s">
        <v>70</v>
      </c>
      <c r="Q18">
        <v>0</v>
      </c>
      <c r="R18">
        <v>1660</v>
      </c>
      <c r="T18" t="s">
        <v>71</v>
      </c>
      <c r="U18" t="s">
        <v>72</v>
      </c>
      <c r="V18">
        <v>1</v>
      </c>
      <c r="W18" t="s">
        <v>55</v>
      </c>
      <c r="X18" t="s">
        <v>55</v>
      </c>
      <c r="Y18" t="s">
        <v>55</v>
      </c>
      <c r="Z18" t="s">
        <v>55</v>
      </c>
      <c r="AA18" t="s">
        <v>55</v>
      </c>
      <c r="AB18" t="s">
        <v>55</v>
      </c>
      <c r="AC18" t="s">
        <v>55</v>
      </c>
      <c r="AD18" t="s">
        <v>66</v>
      </c>
      <c r="AE18" t="s">
        <v>67</v>
      </c>
      <c r="AI18" t="s">
        <v>55</v>
      </c>
      <c r="AJ18" t="s">
        <v>55</v>
      </c>
      <c r="AK18" t="s">
        <v>55</v>
      </c>
      <c r="AL18" t="s">
        <v>55</v>
      </c>
      <c r="AM18" t="s">
        <v>55</v>
      </c>
    </row>
    <row r="19" spans="1:39" x14ac:dyDescent="0.25">
      <c r="A19">
        <v>18</v>
      </c>
      <c r="B19">
        <v>0</v>
      </c>
      <c r="C19" t="s">
        <v>78</v>
      </c>
      <c r="D19">
        <v>41</v>
      </c>
      <c r="E19" t="s">
        <v>79</v>
      </c>
      <c r="F19" t="s">
        <v>80</v>
      </c>
      <c r="G19">
        <v>0</v>
      </c>
      <c r="H19">
        <v>1646</v>
      </c>
      <c r="J19" t="s">
        <v>81</v>
      </c>
      <c r="K19" t="s">
        <v>82</v>
      </c>
      <c r="L19">
        <v>1</v>
      </c>
      <c r="M19" t="s">
        <v>83</v>
      </c>
      <c r="N19">
        <v>36</v>
      </c>
      <c r="O19" t="s">
        <v>84</v>
      </c>
      <c r="P19" t="s">
        <v>85</v>
      </c>
      <c r="Q19">
        <v>0</v>
      </c>
      <c r="R19">
        <v>1668</v>
      </c>
      <c r="T19" t="s">
        <v>86</v>
      </c>
      <c r="U19" t="s">
        <v>87</v>
      </c>
      <c r="V19">
        <v>0</v>
      </c>
      <c r="W19" t="s">
        <v>55</v>
      </c>
      <c r="X19" t="s">
        <v>55</v>
      </c>
      <c r="Y19" t="s">
        <v>55</v>
      </c>
      <c r="Z19" t="s">
        <v>55</v>
      </c>
      <c r="AA19" t="s">
        <v>55</v>
      </c>
      <c r="AB19" t="s">
        <v>55</v>
      </c>
      <c r="AC19" t="s">
        <v>55</v>
      </c>
      <c r="AD19" t="s">
        <v>66</v>
      </c>
      <c r="AE19" t="s">
        <v>67</v>
      </c>
      <c r="AI19" t="s">
        <v>55</v>
      </c>
      <c r="AJ19" t="s">
        <v>55</v>
      </c>
      <c r="AK19" t="s">
        <v>55</v>
      </c>
      <c r="AL19" t="s">
        <v>55</v>
      </c>
      <c r="AM19" t="s">
        <v>55</v>
      </c>
    </row>
    <row r="20" spans="1:39" x14ac:dyDescent="0.25">
      <c r="A20">
        <v>19</v>
      </c>
      <c r="B20">
        <v>0</v>
      </c>
      <c r="C20" t="s">
        <v>88</v>
      </c>
      <c r="D20">
        <v>50</v>
      </c>
      <c r="E20" t="s">
        <v>89</v>
      </c>
      <c r="F20" t="s">
        <v>90</v>
      </c>
      <c r="G20">
        <v>0</v>
      </c>
      <c r="H20">
        <v>1562</v>
      </c>
      <c r="J20" t="s">
        <v>91</v>
      </c>
      <c r="K20" t="s">
        <v>92</v>
      </c>
      <c r="L20">
        <v>1</v>
      </c>
      <c r="M20" t="s">
        <v>93</v>
      </c>
      <c r="N20">
        <v>56</v>
      </c>
      <c r="O20" t="s">
        <v>94</v>
      </c>
      <c r="P20" t="s">
        <v>95</v>
      </c>
      <c r="Q20">
        <v>0</v>
      </c>
      <c r="R20">
        <v>1523</v>
      </c>
      <c r="T20" t="s">
        <v>81</v>
      </c>
      <c r="U20" t="s">
        <v>82</v>
      </c>
      <c r="V20">
        <v>0</v>
      </c>
      <c r="W20" t="s">
        <v>55</v>
      </c>
      <c r="X20" t="s">
        <v>55</v>
      </c>
      <c r="Y20" t="s">
        <v>55</v>
      </c>
      <c r="Z20" t="s">
        <v>55</v>
      </c>
      <c r="AA20" t="s">
        <v>55</v>
      </c>
      <c r="AB20" t="s">
        <v>55</v>
      </c>
      <c r="AC20" t="s">
        <v>55</v>
      </c>
      <c r="AD20" t="s">
        <v>66</v>
      </c>
      <c r="AE20" t="s">
        <v>67</v>
      </c>
      <c r="AI20" t="s">
        <v>55</v>
      </c>
      <c r="AJ20" t="s">
        <v>55</v>
      </c>
      <c r="AK20" t="s">
        <v>55</v>
      </c>
      <c r="AL20" t="s">
        <v>55</v>
      </c>
      <c r="AM20" t="s">
        <v>55</v>
      </c>
    </row>
    <row r="21" spans="1:39" x14ac:dyDescent="0.25">
      <c r="A21">
        <v>20</v>
      </c>
      <c r="B21">
        <v>0</v>
      </c>
      <c r="C21" t="s">
        <v>100</v>
      </c>
      <c r="D21">
        <v>44</v>
      </c>
      <c r="E21" t="s">
        <v>101</v>
      </c>
      <c r="F21" t="s">
        <v>102</v>
      </c>
      <c r="G21">
        <v>0</v>
      </c>
      <c r="H21">
        <v>1636</v>
      </c>
      <c r="J21" t="s">
        <v>103</v>
      </c>
      <c r="K21" t="s">
        <v>104</v>
      </c>
      <c r="L21">
        <v>1</v>
      </c>
      <c r="M21" t="s">
        <v>110</v>
      </c>
      <c r="N21">
        <v>35</v>
      </c>
      <c r="O21" t="s">
        <v>111</v>
      </c>
      <c r="P21" t="s">
        <v>112</v>
      </c>
      <c r="Q21">
        <v>0</v>
      </c>
      <c r="R21">
        <v>1671</v>
      </c>
      <c r="T21" t="s">
        <v>71</v>
      </c>
      <c r="U21" t="s">
        <v>72</v>
      </c>
      <c r="V21">
        <v>0</v>
      </c>
      <c r="W21" t="s">
        <v>55</v>
      </c>
      <c r="X21" t="s">
        <v>55</v>
      </c>
      <c r="Y21" t="s">
        <v>55</v>
      </c>
      <c r="Z21" t="s">
        <v>55</v>
      </c>
      <c r="AA21" t="s">
        <v>55</v>
      </c>
      <c r="AB21" t="s">
        <v>55</v>
      </c>
      <c r="AC21" t="s">
        <v>55</v>
      </c>
      <c r="AD21" t="s">
        <v>66</v>
      </c>
      <c r="AE21" t="s">
        <v>67</v>
      </c>
      <c r="AI21" t="s">
        <v>55</v>
      </c>
      <c r="AJ21" t="s">
        <v>55</v>
      </c>
      <c r="AK21" t="s">
        <v>55</v>
      </c>
      <c r="AL21" t="s">
        <v>55</v>
      </c>
      <c r="AM21" t="s">
        <v>55</v>
      </c>
    </row>
    <row r="22" spans="1:39" x14ac:dyDescent="0.25">
      <c r="A22">
        <v>21</v>
      </c>
      <c r="B22">
        <v>0</v>
      </c>
      <c r="C22" t="s">
        <v>113</v>
      </c>
      <c r="D22">
        <v>33</v>
      </c>
      <c r="E22" t="s">
        <v>114</v>
      </c>
      <c r="F22" t="s">
        <v>115</v>
      </c>
      <c r="G22">
        <v>0</v>
      </c>
      <c r="H22">
        <v>1675</v>
      </c>
      <c r="J22" t="s">
        <v>71</v>
      </c>
      <c r="K22" t="s">
        <v>72</v>
      </c>
      <c r="L22">
        <v>1</v>
      </c>
      <c r="M22" t="s">
        <v>119</v>
      </c>
      <c r="N22">
        <v>53</v>
      </c>
      <c r="O22" t="s">
        <v>120</v>
      </c>
      <c r="P22" t="s">
        <v>121</v>
      </c>
      <c r="Q22">
        <v>0</v>
      </c>
      <c r="R22">
        <v>1534</v>
      </c>
      <c r="T22" t="s">
        <v>122</v>
      </c>
      <c r="U22" t="s">
        <v>123</v>
      </c>
      <c r="V22">
        <v>0</v>
      </c>
      <c r="W22" t="s">
        <v>55</v>
      </c>
      <c r="X22" t="s">
        <v>55</v>
      </c>
      <c r="Y22" t="s">
        <v>55</v>
      </c>
      <c r="Z22" t="s">
        <v>55</v>
      </c>
      <c r="AA22" t="s">
        <v>55</v>
      </c>
      <c r="AB22" t="s">
        <v>55</v>
      </c>
      <c r="AC22" t="s">
        <v>55</v>
      </c>
      <c r="AD22" t="s">
        <v>66</v>
      </c>
      <c r="AE22" t="s">
        <v>67</v>
      </c>
      <c r="AI22" t="s">
        <v>55</v>
      </c>
      <c r="AJ22" t="s">
        <v>55</v>
      </c>
      <c r="AK22" t="s">
        <v>55</v>
      </c>
      <c r="AL22" t="s">
        <v>55</v>
      </c>
      <c r="AM22" t="s">
        <v>55</v>
      </c>
    </row>
    <row r="23" spans="1:39" x14ac:dyDescent="0.25">
      <c r="A23">
        <v>22</v>
      </c>
      <c r="B23">
        <v>0</v>
      </c>
      <c r="C23" t="s">
        <v>127</v>
      </c>
      <c r="D23">
        <v>31</v>
      </c>
      <c r="E23" t="s">
        <v>69</v>
      </c>
      <c r="F23" t="s">
        <v>128</v>
      </c>
      <c r="G23">
        <v>0</v>
      </c>
      <c r="H23">
        <v>1697</v>
      </c>
      <c r="J23" t="s">
        <v>122</v>
      </c>
      <c r="K23" t="s">
        <v>123</v>
      </c>
      <c r="L23">
        <v>1</v>
      </c>
      <c r="M23" t="s">
        <v>129</v>
      </c>
      <c r="N23">
        <v>40</v>
      </c>
      <c r="O23" t="s">
        <v>130</v>
      </c>
      <c r="P23" t="s">
        <v>131</v>
      </c>
      <c r="Q23">
        <v>0</v>
      </c>
      <c r="R23">
        <v>1647</v>
      </c>
      <c r="T23" t="s">
        <v>132</v>
      </c>
      <c r="U23" t="s">
        <v>133</v>
      </c>
      <c r="V23">
        <v>0</v>
      </c>
      <c r="W23" t="s">
        <v>55</v>
      </c>
      <c r="X23" t="s">
        <v>55</v>
      </c>
      <c r="Y23" t="s">
        <v>55</v>
      </c>
      <c r="Z23" t="s">
        <v>55</v>
      </c>
      <c r="AA23" t="s">
        <v>55</v>
      </c>
      <c r="AB23" t="s">
        <v>55</v>
      </c>
      <c r="AC23" t="s">
        <v>55</v>
      </c>
      <c r="AD23" t="s">
        <v>66</v>
      </c>
      <c r="AE23" t="s">
        <v>67</v>
      </c>
      <c r="AI23" t="s">
        <v>55</v>
      </c>
      <c r="AJ23" t="s">
        <v>55</v>
      </c>
      <c r="AK23" t="s">
        <v>55</v>
      </c>
      <c r="AL23" t="s">
        <v>55</v>
      </c>
      <c r="AM23" t="s">
        <v>55</v>
      </c>
    </row>
    <row r="24" spans="1:39" x14ac:dyDescent="0.25">
      <c r="A24">
        <v>23</v>
      </c>
      <c r="B24">
        <v>0</v>
      </c>
      <c r="C24" t="s">
        <v>134</v>
      </c>
      <c r="D24">
        <v>51</v>
      </c>
      <c r="E24" t="s">
        <v>135</v>
      </c>
      <c r="F24" t="s">
        <v>136</v>
      </c>
      <c r="G24">
        <v>0</v>
      </c>
      <c r="H24">
        <v>1539</v>
      </c>
      <c r="J24" t="s">
        <v>81</v>
      </c>
      <c r="K24" t="s">
        <v>82</v>
      </c>
      <c r="L24">
        <v>1</v>
      </c>
      <c r="M24" t="s">
        <v>137</v>
      </c>
      <c r="N24">
        <v>45</v>
      </c>
      <c r="O24" t="s">
        <v>138</v>
      </c>
      <c r="P24" t="s">
        <v>139</v>
      </c>
      <c r="Q24">
        <v>0</v>
      </c>
      <c r="R24">
        <v>1609</v>
      </c>
      <c r="T24" t="s">
        <v>71</v>
      </c>
      <c r="U24" t="s">
        <v>72</v>
      </c>
      <c r="V24">
        <v>0</v>
      </c>
      <c r="W24" t="s">
        <v>55</v>
      </c>
      <c r="X24" t="s">
        <v>55</v>
      </c>
      <c r="Y24" t="s">
        <v>55</v>
      </c>
      <c r="Z24" t="s">
        <v>55</v>
      </c>
      <c r="AA24" t="s">
        <v>55</v>
      </c>
      <c r="AB24" t="s">
        <v>55</v>
      </c>
      <c r="AC24" t="s">
        <v>55</v>
      </c>
      <c r="AD24" t="s">
        <v>66</v>
      </c>
      <c r="AE24" t="s">
        <v>67</v>
      </c>
      <c r="AI24" t="s">
        <v>55</v>
      </c>
      <c r="AJ24" t="s">
        <v>55</v>
      </c>
      <c r="AK24" t="s">
        <v>55</v>
      </c>
      <c r="AL24" t="s">
        <v>55</v>
      </c>
      <c r="AM24" t="s">
        <v>55</v>
      </c>
    </row>
    <row r="25" spans="1:39" x14ac:dyDescent="0.25">
      <c r="A25">
        <v>24</v>
      </c>
      <c r="B25">
        <v>0</v>
      </c>
      <c r="C25" t="s">
        <v>140</v>
      </c>
      <c r="D25">
        <v>39</v>
      </c>
      <c r="E25" t="s">
        <v>141</v>
      </c>
      <c r="F25" t="s">
        <v>142</v>
      </c>
      <c r="G25">
        <v>0</v>
      </c>
      <c r="H25">
        <v>1651</v>
      </c>
      <c r="J25" t="s">
        <v>71</v>
      </c>
      <c r="K25" t="s">
        <v>72</v>
      </c>
      <c r="L25">
        <v>0</v>
      </c>
      <c r="M25" t="s">
        <v>145</v>
      </c>
      <c r="N25">
        <v>32</v>
      </c>
      <c r="O25" t="s">
        <v>146</v>
      </c>
      <c r="P25" t="s">
        <v>147</v>
      </c>
      <c r="Q25">
        <v>0</v>
      </c>
      <c r="R25">
        <v>1688</v>
      </c>
      <c r="T25" t="s">
        <v>81</v>
      </c>
      <c r="U25" t="s">
        <v>82</v>
      </c>
      <c r="V25">
        <v>1</v>
      </c>
      <c r="W25" t="s">
        <v>55</v>
      </c>
      <c r="X25" t="s">
        <v>55</v>
      </c>
      <c r="Y25" t="s">
        <v>55</v>
      </c>
      <c r="Z25" t="s">
        <v>55</v>
      </c>
      <c r="AA25" t="s">
        <v>55</v>
      </c>
      <c r="AB25" t="s">
        <v>55</v>
      </c>
      <c r="AC25" t="s">
        <v>55</v>
      </c>
      <c r="AD25" t="s">
        <v>66</v>
      </c>
      <c r="AE25" t="s">
        <v>67</v>
      </c>
      <c r="AI25" t="s">
        <v>55</v>
      </c>
      <c r="AJ25" t="s">
        <v>55</v>
      </c>
      <c r="AK25" t="s">
        <v>55</v>
      </c>
      <c r="AL25" t="s">
        <v>55</v>
      </c>
      <c r="AM25" t="s">
        <v>55</v>
      </c>
    </row>
    <row r="26" spans="1:39" x14ac:dyDescent="0.25">
      <c r="A26">
        <v>25</v>
      </c>
      <c r="B26">
        <v>0</v>
      </c>
      <c r="C26" t="s">
        <v>68</v>
      </c>
      <c r="D26">
        <v>37</v>
      </c>
      <c r="E26" t="s">
        <v>69</v>
      </c>
      <c r="F26" t="s">
        <v>70</v>
      </c>
      <c r="G26">
        <v>0</v>
      </c>
      <c r="H26">
        <v>1660</v>
      </c>
      <c r="J26" t="s">
        <v>71</v>
      </c>
      <c r="K26" t="s">
        <v>72</v>
      </c>
      <c r="L26">
        <v>1</v>
      </c>
      <c r="M26" t="s">
        <v>78</v>
      </c>
      <c r="N26">
        <v>41</v>
      </c>
      <c r="O26" t="s">
        <v>79</v>
      </c>
      <c r="P26" t="s">
        <v>80</v>
      </c>
      <c r="Q26">
        <v>0</v>
      </c>
      <c r="R26">
        <v>1646</v>
      </c>
      <c r="T26" t="s">
        <v>81</v>
      </c>
      <c r="U26" t="s">
        <v>82</v>
      </c>
      <c r="V26">
        <v>0</v>
      </c>
      <c r="W26" t="s">
        <v>55</v>
      </c>
      <c r="X26" t="s">
        <v>55</v>
      </c>
      <c r="Y26" t="s">
        <v>55</v>
      </c>
      <c r="Z26" t="s">
        <v>55</v>
      </c>
      <c r="AA26" t="s">
        <v>55</v>
      </c>
      <c r="AB26" t="s">
        <v>55</v>
      </c>
      <c r="AC26" t="s">
        <v>55</v>
      </c>
      <c r="AD26" t="s">
        <v>66</v>
      </c>
      <c r="AE26" t="s">
        <v>67</v>
      </c>
      <c r="AI26" t="s">
        <v>55</v>
      </c>
      <c r="AJ26" t="s">
        <v>55</v>
      </c>
      <c r="AK26" t="s">
        <v>55</v>
      </c>
      <c r="AL26" t="s">
        <v>55</v>
      </c>
      <c r="AM26" t="s">
        <v>55</v>
      </c>
    </row>
    <row r="27" spans="1:39" x14ac:dyDescent="0.25">
      <c r="A27">
        <v>26</v>
      </c>
      <c r="B27">
        <v>0</v>
      </c>
      <c r="C27" t="s">
        <v>88</v>
      </c>
      <c r="D27">
        <v>50</v>
      </c>
      <c r="E27" t="s">
        <v>89</v>
      </c>
      <c r="F27" t="s">
        <v>90</v>
      </c>
      <c r="G27">
        <v>0</v>
      </c>
      <c r="H27">
        <v>1562</v>
      </c>
      <c r="J27" t="s">
        <v>91</v>
      </c>
      <c r="K27" t="s">
        <v>92</v>
      </c>
      <c r="L27">
        <v>1</v>
      </c>
      <c r="M27" t="s">
        <v>100</v>
      </c>
      <c r="N27">
        <v>44</v>
      </c>
      <c r="O27" t="s">
        <v>101</v>
      </c>
      <c r="P27" t="s">
        <v>102</v>
      </c>
      <c r="Q27">
        <v>0</v>
      </c>
      <c r="R27">
        <v>1636</v>
      </c>
      <c r="T27" t="s">
        <v>103</v>
      </c>
      <c r="U27" t="s">
        <v>104</v>
      </c>
      <c r="V27">
        <v>0</v>
      </c>
      <c r="W27" t="s">
        <v>55</v>
      </c>
      <c r="X27" t="s">
        <v>55</v>
      </c>
      <c r="Y27" t="s">
        <v>55</v>
      </c>
      <c r="Z27" t="s">
        <v>55</v>
      </c>
      <c r="AA27" t="s">
        <v>55</v>
      </c>
      <c r="AB27" t="s">
        <v>55</v>
      </c>
      <c r="AC27" t="s">
        <v>55</v>
      </c>
      <c r="AD27" t="s">
        <v>66</v>
      </c>
      <c r="AE27" t="s">
        <v>67</v>
      </c>
      <c r="AI27" t="s">
        <v>55</v>
      </c>
      <c r="AJ27" t="s">
        <v>55</v>
      </c>
      <c r="AK27" t="s">
        <v>55</v>
      </c>
      <c r="AL27" t="s">
        <v>55</v>
      </c>
      <c r="AM27" t="s">
        <v>55</v>
      </c>
    </row>
    <row r="28" spans="1:39" x14ac:dyDescent="0.25">
      <c r="A28">
        <v>27</v>
      </c>
      <c r="B28">
        <v>0</v>
      </c>
      <c r="C28" t="s">
        <v>113</v>
      </c>
      <c r="D28">
        <v>33</v>
      </c>
      <c r="E28" t="s">
        <v>114</v>
      </c>
      <c r="F28" t="s">
        <v>115</v>
      </c>
      <c r="G28">
        <v>0</v>
      </c>
      <c r="H28">
        <v>1675</v>
      </c>
      <c r="J28" t="s">
        <v>71</v>
      </c>
      <c r="K28" t="s">
        <v>72</v>
      </c>
      <c r="L28">
        <v>0</v>
      </c>
      <c r="M28" t="s">
        <v>127</v>
      </c>
      <c r="N28">
        <v>31</v>
      </c>
      <c r="O28" t="s">
        <v>69</v>
      </c>
      <c r="P28" t="s">
        <v>128</v>
      </c>
      <c r="Q28">
        <v>0</v>
      </c>
      <c r="R28">
        <v>1697</v>
      </c>
      <c r="T28" t="s">
        <v>122</v>
      </c>
      <c r="U28" t="s">
        <v>123</v>
      </c>
      <c r="V28">
        <v>1</v>
      </c>
      <c r="W28" t="s">
        <v>55</v>
      </c>
      <c r="X28" t="s">
        <v>55</v>
      </c>
      <c r="Y28" t="s">
        <v>55</v>
      </c>
      <c r="Z28" t="s">
        <v>55</v>
      </c>
      <c r="AA28" t="s">
        <v>55</v>
      </c>
      <c r="AB28" t="s">
        <v>55</v>
      </c>
      <c r="AC28" t="s">
        <v>55</v>
      </c>
      <c r="AD28" t="s">
        <v>66</v>
      </c>
      <c r="AE28" t="s">
        <v>67</v>
      </c>
      <c r="AI28" t="s">
        <v>55</v>
      </c>
      <c r="AJ28" t="s">
        <v>55</v>
      </c>
      <c r="AK28" t="s">
        <v>55</v>
      </c>
      <c r="AL28" t="s">
        <v>55</v>
      </c>
      <c r="AM28" t="s">
        <v>55</v>
      </c>
    </row>
    <row r="29" spans="1:39" x14ac:dyDescent="0.25">
      <c r="A29">
        <v>28</v>
      </c>
      <c r="B29">
        <v>0</v>
      </c>
      <c r="C29" t="s">
        <v>134</v>
      </c>
      <c r="D29">
        <v>51</v>
      </c>
      <c r="E29" t="s">
        <v>135</v>
      </c>
      <c r="F29" t="s">
        <v>136</v>
      </c>
      <c r="G29">
        <v>0</v>
      </c>
      <c r="H29">
        <v>1539</v>
      </c>
      <c r="J29" t="s">
        <v>81</v>
      </c>
      <c r="K29" t="s">
        <v>82</v>
      </c>
      <c r="L29">
        <v>0</v>
      </c>
      <c r="M29" t="s">
        <v>145</v>
      </c>
      <c r="N29">
        <v>32</v>
      </c>
      <c r="O29" t="s">
        <v>146</v>
      </c>
      <c r="P29" t="s">
        <v>147</v>
      </c>
      <c r="Q29">
        <v>0</v>
      </c>
      <c r="R29">
        <v>1688</v>
      </c>
      <c r="T29" t="s">
        <v>81</v>
      </c>
      <c r="U29" t="s">
        <v>82</v>
      </c>
      <c r="V29">
        <v>1</v>
      </c>
      <c r="W29" t="s">
        <v>55</v>
      </c>
      <c r="X29" t="s">
        <v>55</v>
      </c>
      <c r="Y29" t="s">
        <v>55</v>
      </c>
      <c r="Z29" t="s">
        <v>55</v>
      </c>
      <c r="AA29" t="s">
        <v>55</v>
      </c>
      <c r="AB29" t="s">
        <v>55</v>
      </c>
      <c r="AC29" t="s">
        <v>55</v>
      </c>
      <c r="AD29" t="s">
        <v>66</v>
      </c>
      <c r="AE29" t="s">
        <v>67</v>
      </c>
      <c r="AI29" t="s">
        <v>55</v>
      </c>
      <c r="AJ29" t="s">
        <v>55</v>
      </c>
      <c r="AK29" t="s">
        <v>55</v>
      </c>
      <c r="AL29" t="s">
        <v>55</v>
      </c>
      <c r="AM29" t="s">
        <v>55</v>
      </c>
    </row>
    <row r="30" spans="1:39" x14ac:dyDescent="0.25">
      <c r="A30">
        <v>29</v>
      </c>
      <c r="B30">
        <v>0</v>
      </c>
      <c r="C30" t="s">
        <v>68</v>
      </c>
      <c r="D30">
        <v>37</v>
      </c>
      <c r="E30" t="s">
        <v>69</v>
      </c>
      <c r="F30" t="s">
        <v>70</v>
      </c>
      <c r="G30">
        <v>0</v>
      </c>
      <c r="H30">
        <v>1660</v>
      </c>
      <c r="J30" t="s">
        <v>71</v>
      </c>
      <c r="K30" t="s">
        <v>72</v>
      </c>
      <c r="L30">
        <v>0</v>
      </c>
      <c r="M30" t="s">
        <v>88</v>
      </c>
      <c r="N30">
        <v>50</v>
      </c>
      <c r="O30" t="s">
        <v>89</v>
      </c>
      <c r="P30" t="s">
        <v>90</v>
      </c>
      <c r="Q30">
        <v>0</v>
      </c>
      <c r="R30">
        <v>1562</v>
      </c>
      <c r="T30" t="s">
        <v>91</v>
      </c>
      <c r="U30" t="s">
        <v>92</v>
      </c>
      <c r="V30">
        <v>1</v>
      </c>
      <c r="W30" t="s">
        <v>55</v>
      </c>
      <c r="X30" t="s">
        <v>55</v>
      </c>
      <c r="Y30" t="s">
        <v>55</v>
      </c>
      <c r="Z30" t="s">
        <v>55</v>
      </c>
      <c r="AA30" t="s">
        <v>55</v>
      </c>
      <c r="AB30" t="s">
        <v>55</v>
      </c>
      <c r="AC30" t="s">
        <v>55</v>
      </c>
      <c r="AD30" t="s">
        <v>66</v>
      </c>
      <c r="AE30" t="s">
        <v>67</v>
      </c>
      <c r="AI30" t="s">
        <v>55</v>
      </c>
      <c r="AJ30" t="s">
        <v>55</v>
      </c>
      <c r="AK30" t="s">
        <v>55</v>
      </c>
      <c r="AL30" t="s">
        <v>55</v>
      </c>
      <c r="AM30" t="s">
        <v>55</v>
      </c>
    </row>
    <row r="31" spans="1:39" x14ac:dyDescent="0.25">
      <c r="A31">
        <v>30</v>
      </c>
      <c r="B31">
        <v>0</v>
      </c>
      <c r="C31" t="s">
        <v>127</v>
      </c>
      <c r="D31">
        <v>31</v>
      </c>
      <c r="E31" t="s">
        <v>69</v>
      </c>
      <c r="F31" t="s">
        <v>128</v>
      </c>
      <c r="G31">
        <v>0</v>
      </c>
      <c r="H31">
        <v>1697</v>
      </c>
      <c r="J31" t="s">
        <v>122</v>
      </c>
      <c r="K31" t="s">
        <v>123</v>
      </c>
      <c r="L31">
        <v>0</v>
      </c>
      <c r="M31" t="s">
        <v>145</v>
      </c>
      <c r="N31">
        <v>32</v>
      </c>
      <c r="O31" t="s">
        <v>146</v>
      </c>
      <c r="P31" t="s">
        <v>147</v>
      </c>
      <c r="Q31">
        <v>0</v>
      </c>
      <c r="R31">
        <v>1688</v>
      </c>
      <c r="T31" t="s">
        <v>81</v>
      </c>
      <c r="U31" t="s">
        <v>82</v>
      </c>
      <c r="V31">
        <v>1</v>
      </c>
      <c r="W31" t="s">
        <v>55</v>
      </c>
      <c r="X31" t="s">
        <v>55</v>
      </c>
      <c r="Y31" t="s">
        <v>55</v>
      </c>
      <c r="Z31" t="s">
        <v>55</v>
      </c>
      <c r="AA31" t="s">
        <v>55</v>
      </c>
      <c r="AB31" t="s">
        <v>55</v>
      </c>
      <c r="AC31" t="s">
        <v>55</v>
      </c>
      <c r="AD31" t="s">
        <v>66</v>
      </c>
      <c r="AE31" t="s">
        <v>67</v>
      </c>
      <c r="AI31" t="s">
        <v>55</v>
      </c>
      <c r="AJ31" t="s">
        <v>55</v>
      </c>
      <c r="AK31" t="s">
        <v>55</v>
      </c>
      <c r="AL31" t="s">
        <v>55</v>
      </c>
      <c r="AM31" t="s">
        <v>55</v>
      </c>
    </row>
    <row r="32" spans="1:39" x14ac:dyDescent="0.25">
      <c r="A32">
        <v>31</v>
      </c>
      <c r="B32">
        <v>0</v>
      </c>
      <c r="C32" t="s">
        <v>88</v>
      </c>
      <c r="D32">
        <v>50</v>
      </c>
      <c r="E32" t="s">
        <v>89</v>
      </c>
      <c r="F32" t="s">
        <v>90</v>
      </c>
      <c r="G32">
        <v>0</v>
      </c>
      <c r="H32">
        <v>1562</v>
      </c>
      <c r="J32" t="s">
        <v>91</v>
      </c>
      <c r="K32" t="s">
        <v>92</v>
      </c>
      <c r="L32">
        <v>1</v>
      </c>
      <c r="M32" t="s">
        <v>145</v>
      </c>
      <c r="N32">
        <v>32</v>
      </c>
      <c r="O32" t="s">
        <v>146</v>
      </c>
      <c r="P32" t="s">
        <v>147</v>
      </c>
      <c r="Q32">
        <v>0</v>
      </c>
      <c r="R32">
        <v>1688</v>
      </c>
      <c r="T32" t="s">
        <v>81</v>
      </c>
      <c r="U32" t="s">
        <v>82</v>
      </c>
      <c r="V32">
        <v>0</v>
      </c>
      <c r="W32" t="s">
        <v>55</v>
      </c>
      <c r="X32" t="s">
        <v>55</v>
      </c>
      <c r="Y32" t="s">
        <v>55</v>
      </c>
      <c r="Z32" t="s">
        <v>55</v>
      </c>
      <c r="AA32" t="s">
        <v>55</v>
      </c>
      <c r="AB32" t="s">
        <v>55</v>
      </c>
      <c r="AC32" t="s">
        <v>55</v>
      </c>
      <c r="AD32" t="s">
        <v>66</v>
      </c>
      <c r="AE32" t="s">
        <v>67</v>
      </c>
      <c r="AI32" t="s">
        <v>55</v>
      </c>
      <c r="AJ32" t="s">
        <v>55</v>
      </c>
      <c r="AK32" t="s">
        <v>55</v>
      </c>
      <c r="AL32" t="s">
        <v>55</v>
      </c>
      <c r="AM32" t="s">
        <v>55</v>
      </c>
    </row>
    <row r="33" spans="1:39" x14ac:dyDescent="0.25">
      <c r="A33">
        <v>32</v>
      </c>
      <c r="B33">
        <v>0</v>
      </c>
      <c r="C33" t="s">
        <v>68</v>
      </c>
      <c r="D33">
        <v>37</v>
      </c>
      <c r="E33" t="s">
        <v>69</v>
      </c>
      <c r="F33" t="s">
        <v>70</v>
      </c>
      <c r="G33">
        <v>0</v>
      </c>
      <c r="H33">
        <v>1660</v>
      </c>
      <c r="J33" t="s">
        <v>71</v>
      </c>
      <c r="K33" t="s">
        <v>72</v>
      </c>
      <c r="L33">
        <v>0</v>
      </c>
      <c r="M33" t="s">
        <v>127</v>
      </c>
      <c r="N33">
        <v>31</v>
      </c>
      <c r="O33" t="s">
        <v>69</v>
      </c>
      <c r="P33" t="s">
        <v>128</v>
      </c>
      <c r="Q33">
        <v>0</v>
      </c>
      <c r="R33">
        <v>1697</v>
      </c>
      <c r="T33" t="s">
        <v>122</v>
      </c>
      <c r="U33" t="s">
        <v>123</v>
      </c>
      <c r="V33">
        <v>1</v>
      </c>
      <c r="W33" t="s">
        <v>55</v>
      </c>
      <c r="X33" t="s">
        <v>55</v>
      </c>
      <c r="Y33" t="s">
        <v>55</v>
      </c>
      <c r="Z33" t="s">
        <v>55</v>
      </c>
      <c r="AA33" t="s">
        <v>55</v>
      </c>
      <c r="AB33" t="s">
        <v>55</v>
      </c>
      <c r="AC33" t="s">
        <v>55</v>
      </c>
      <c r="AD33" t="s">
        <v>66</v>
      </c>
      <c r="AE33" t="s">
        <v>67</v>
      </c>
      <c r="AI33" t="s">
        <v>55</v>
      </c>
      <c r="AJ33" t="s">
        <v>55</v>
      </c>
      <c r="AK33" t="s">
        <v>55</v>
      </c>
      <c r="AL33" t="s">
        <v>55</v>
      </c>
      <c r="AM33" t="s">
        <v>55</v>
      </c>
    </row>
    <row r="34" spans="1:39" x14ac:dyDescent="0.25">
      <c r="A34">
        <v>33</v>
      </c>
      <c r="B34">
        <v>0</v>
      </c>
      <c r="C34" t="s">
        <v>78</v>
      </c>
      <c r="D34">
        <v>41</v>
      </c>
      <c r="E34" t="s">
        <v>79</v>
      </c>
      <c r="F34" t="s">
        <v>80</v>
      </c>
      <c r="G34">
        <v>0</v>
      </c>
      <c r="H34">
        <v>1646</v>
      </c>
      <c r="J34" t="s">
        <v>81</v>
      </c>
      <c r="K34" t="s">
        <v>82</v>
      </c>
      <c r="L34">
        <v>1</v>
      </c>
      <c r="M34" t="s">
        <v>100</v>
      </c>
      <c r="N34">
        <v>44</v>
      </c>
      <c r="O34" t="s">
        <v>101</v>
      </c>
      <c r="P34" t="s">
        <v>102</v>
      </c>
      <c r="Q34">
        <v>0</v>
      </c>
      <c r="R34">
        <v>1636</v>
      </c>
      <c r="T34" t="s">
        <v>103</v>
      </c>
      <c r="U34" t="s">
        <v>104</v>
      </c>
      <c r="V34">
        <v>0</v>
      </c>
      <c r="W34" t="s">
        <v>55</v>
      </c>
      <c r="X34" t="s">
        <v>55</v>
      </c>
      <c r="Y34" t="s">
        <v>55</v>
      </c>
      <c r="Z34" t="s">
        <v>55</v>
      </c>
      <c r="AA34" t="s">
        <v>55</v>
      </c>
      <c r="AB34" t="s">
        <v>55</v>
      </c>
      <c r="AC34" t="s">
        <v>55</v>
      </c>
      <c r="AD34" t="s">
        <v>66</v>
      </c>
      <c r="AE34" t="s">
        <v>67</v>
      </c>
      <c r="AI34" t="s">
        <v>55</v>
      </c>
      <c r="AJ34" t="s">
        <v>55</v>
      </c>
      <c r="AK34" t="s">
        <v>55</v>
      </c>
      <c r="AL34" t="s">
        <v>55</v>
      </c>
      <c r="AM34" t="s">
        <v>55</v>
      </c>
    </row>
    <row r="35" spans="1:39" x14ac:dyDescent="0.25">
      <c r="A35">
        <v>34</v>
      </c>
      <c r="B35">
        <v>0</v>
      </c>
      <c r="C35" t="s">
        <v>113</v>
      </c>
      <c r="D35">
        <v>33</v>
      </c>
      <c r="E35" t="s">
        <v>114</v>
      </c>
      <c r="F35" t="s">
        <v>115</v>
      </c>
      <c r="G35">
        <v>0</v>
      </c>
      <c r="H35">
        <v>1675</v>
      </c>
      <c r="J35" t="s">
        <v>71</v>
      </c>
      <c r="K35" t="s">
        <v>72</v>
      </c>
      <c r="L35">
        <v>1</v>
      </c>
      <c r="M35" t="s">
        <v>134</v>
      </c>
      <c r="N35">
        <v>51</v>
      </c>
      <c r="O35" t="s">
        <v>135</v>
      </c>
      <c r="P35" t="s">
        <v>136</v>
      </c>
      <c r="Q35">
        <v>0</v>
      </c>
      <c r="R35">
        <v>1539</v>
      </c>
      <c r="T35" t="s">
        <v>81</v>
      </c>
      <c r="U35" t="s">
        <v>82</v>
      </c>
      <c r="V35">
        <v>0</v>
      </c>
      <c r="W35" t="s">
        <v>55</v>
      </c>
      <c r="X35" t="s">
        <v>55</v>
      </c>
      <c r="Y35" t="s">
        <v>55</v>
      </c>
      <c r="Z35" t="s">
        <v>55</v>
      </c>
      <c r="AA35" t="s">
        <v>55</v>
      </c>
      <c r="AB35" t="s">
        <v>55</v>
      </c>
      <c r="AC35" t="s">
        <v>55</v>
      </c>
      <c r="AD35" t="s">
        <v>66</v>
      </c>
      <c r="AE35" t="s">
        <v>67</v>
      </c>
      <c r="AI35" t="s">
        <v>55</v>
      </c>
      <c r="AJ35" t="s">
        <v>55</v>
      </c>
      <c r="AK35" t="s">
        <v>55</v>
      </c>
      <c r="AL35" t="s">
        <v>55</v>
      </c>
      <c r="AM35" t="s">
        <v>55</v>
      </c>
    </row>
    <row r="36" spans="1:39" x14ac:dyDescent="0.25">
      <c r="A36">
        <v>35</v>
      </c>
      <c r="B36">
        <v>0</v>
      </c>
      <c r="C36" t="s">
        <v>78</v>
      </c>
      <c r="D36">
        <v>41</v>
      </c>
      <c r="E36" t="s">
        <v>79</v>
      </c>
      <c r="F36" t="s">
        <v>80</v>
      </c>
      <c r="G36">
        <v>0</v>
      </c>
      <c r="H36">
        <v>1646</v>
      </c>
      <c r="J36" t="s">
        <v>81</v>
      </c>
      <c r="K36" t="s">
        <v>82</v>
      </c>
      <c r="L36">
        <v>1</v>
      </c>
      <c r="M36" t="s">
        <v>113</v>
      </c>
      <c r="N36">
        <v>33</v>
      </c>
      <c r="O36" t="s">
        <v>114</v>
      </c>
      <c r="P36" t="s">
        <v>115</v>
      </c>
      <c r="Q36">
        <v>0</v>
      </c>
      <c r="R36">
        <v>1675</v>
      </c>
      <c r="T36" t="s">
        <v>71</v>
      </c>
      <c r="U36" t="s">
        <v>72</v>
      </c>
      <c r="V36">
        <v>0</v>
      </c>
      <c r="W36" t="s">
        <v>55</v>
      </c>
      <c r="X36" t="s">
        <v>55</v>
      </c>
      <c r="Y36" t="s">
        <v>55</v>
      </c>
      <c r="Z36" t="s">
        <v>55</v>
      </c>
      <c r="AA36" t="s">
        <v>55</v>
      </c>
      <c r="AB36" t="s">
        <v>55</v>
      </c>
      <c r="AC36" t="s">
        <v>55</v>
      </c>
      <c r="AD36" t="s">
        <v>66</v>
      </c>
      <c r="AE36" t="s">
        <v>67</v>
      </c>
      <c r="AI36" t="s">
        <v>55</v>
      </c>
      <c r="AJ36" t="s">
        <v>55</v>
      </c>
      <c r="AK36" t="s">
        <v>55</v>
      </c>
      <c r="AL36" t="s">
        <v>55</v>
      </c>
      <c r="AM36" t="s">
        <v>55</v>
      </c>
    </row>
    <row r="37" spans="1:39" x14ac:dyDescent="0.25">
      <c r="A37">
        <v>36</v>
      </c>
      <c r="B37">
        <v>0</v>
      </c>
      <c r="C37" t="s">
        <v>100</v>
      </c>
      <c r="D37">
        <v>44</v>
      </c>
      <c r="E37" t="s">
        <v>101</v>
      </c>
      <c r="F37" t="s">
        <v>102</v>
      </c>
      <c r="G37">
        <v>0</v>
      </c>
      <c r="H37">
        <v>1636</v>
      </c>
      <c r="J37" t="s">
        <v>103</v>
      </c>
      <c r="K37" t="s">
        <v>104</v>
      </c>
      <c r="L37">
        <v>0</v>
      </c>
      <c r="M37" t="s">
        <v>134</v>
      </c>
      <c r="N37">
        <v>51</v>
      </c>
      <c r="O37" t="s">
        <v>135</v>
      </c>
      <c r="P37" t="s">
        <v>136</v>
      </c>
      <c r="Q37">
        <v>0</v>
      </c>
      <c r="R37">
        <v>1539</v>
      </c>
      <c r="T37" t="s">
        <v>81</v>
      </c>
      <c r="U37" t="s">
        <v>82</v>
      </c>
      <c r="V37">
        <v>1</v>
      </c>
      <c r="W37" t="s">
        <v>55</v>
      </c>
      <c r="X37" t="s">
        <v>55</v>
      </c>
      <c r="Y37" t="s">
        <v>55</v>
      </c>
      <c r="Z37" t="s">
        <v>55</v>
      </c>
      <c r="AA37" t="s">
        <v>55</v>
      </c>
      <c r="AB37" t="s">
        <v>55</v>
      </c>
      <c r="AC37" t="s">
        <v>55</v>
      </c>
      <c r="AD37" t="s">
        <v>66</v>
      </c>
      <c r="AE37" t="s">
        <v>67</v>
      </c>
      <c r="AI37" t="s">
        <v>55</v>
      </c>
      <c r="AJ37" t="s">
        <v>55</v>
      </c>
      <c r="AK37" t="s">
        <v>55</v>
      </c>
      <c r="AL37" t="s">
        <v>55</v>
      </c>
      <c r="AM37" t="s">
        <v>55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 s="150">
        <v>46131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X2975"/>
  <sheetViews>
    <sheetView showGridLines="0" tabSelected="1" zoomScale="80" zoomScaleNormal="100" workbookViewId="0"/>
  </sheetViews>
  <sheetFormatPr baseColWidth="10" defaultColWidth="10.21875" defaultRowHeight="15.6" x14ac:dyDescent="0.25"/>
  <cols>
    <col min="1" max="1" width="3.77734375" style="83" customWidth="1"/>
    <col min="2" max="2" width="4.77734375" style="1" customWidth="1"/>
    <col min="3" max="4" width="3.77734375" style="1" customWidth="1"/>
    <col min="5" max="5" width="3.77734375" style="83" customWidth="1"/>
    <col min="6" max="7" width="3.77734375" style="1" customWidth="1"/>
    <col min="8" max="8" width="3.77734375" style="83" customWidth="1"/>
    <col min="9" max="9" width="3.77734375" style="1" customWidth="1"/>
    <col min="10" max="10" width="4.77734375" style="1" customWidth="1"/>
    <col min="11" max="12" width="3.77734375" style="1" customWidth="1"/>
    <col min="13" max="13" width="3.77734375" style="83" customWidth="1"/>
    <col min="14" max="15" width="3.77734375" style="1" customWidth="1"/>
    <col min="16" max="16" width="3.77734375" style="83" customWidth="1"/>
    <col min="17" max="17" width="3.77734375" style="1" customWidth="1"/>
    <col min="18" max="18" width="4.77734375" style="1" customWidth="1"/>
    <col min="19" max="20" width="3.77734375" style="1" customWidth="1"/>
    <col min="21" max="21" width="3.77734375" style="83" customWidth="1"/>
    <col min="22" max="23" width="3.77734375" style="1" customWidth="1"/>
    <col min="24" max="24" width="3.77734375" style="83" customWidth="1"/>
    <col min="25" max="25" width="3.77734375" style="1" customWidth="1"/>
    <col min="26" max="26" width="4.77734375" style="1" customWidth="1"/>
    <col min="27" max="28" width="3.77734375" style="1" customWidth="1"/>
    <col min="29" max="29" width="3.77734375" style="83" customWidth="1"/>
    <col min="30" max="31" width="3.77734375" style="1" customWidth="1"/>
    <col min="32" max="32" width="3.77734375" style="83" customWidth="1"/>
    <col min="33" max="33" width="3.77734375" style="1" customWidth="1"/>
    <col min="34" max="34" width="4.77734375" style="1" customWidth="1"/>
    <col min="35" max="36" width="3.77734375" style="1" customWidth="1"/>
    <col min="37" max="37" width="3.77734375" style="83" customWidth="1"/>
    <col min="38" max="39" width="3.77734375" style="1" customWidth="1"/>
    <col min="40" max="40" width="3.77734375" style="83" customWidth="1"/>
    <col min="41" max="41" width="3.77734375" style="1" customWidth="1"/>
    <col min="42" max="42" width="4.77734375" style="1" customWidth="1"/>
    <col min="43" max="49" width="3.77734375" style="1" customWidth="1"/>
    <col min="50" max="50" width="5.44140625" style="48" bestFit="1" customWidth="1"/>
    <col min="51" max="61" width="10.21875" style="1" customWidth="1"/>
    <col min="62" max="62" width="5.77734375" style="1" customWidth="1"/>
    <col min="63" max="63" width="10.21875" style="1" customWidth="1"/>
    <col min="64" max="16384" width="10.21875" style="1"/>
  </cols>
  <sheetData>
    <row r="1" spans="1:50" ht="9" customHeight="1" x14ac:dyDescent="0.25">
      <c r="B1" s="106"/>
      <c r="C1" s="107"/>
      <c r="D1" s="107"/>
      <c r="E1" s="107"/>
      <c r="F1" s="107"/>
      <c r="G1" s="107"/>
      <c r="H1" s="107"/>
      <c r="I1" s="108"/>
      <c r="J1" s="106"/>
      <c r="K1" s="107"/>
      <c r="L1" s="107"/>
      <c r="M1" s="107"/>
      <c r="N1" s="107"/>
      <c r="O1" s="107"/>
      <c r="P1" s="107"/>
      <c r="Q1" s="107"/>
      <c r="R1" s="106"/>
      <c r="S1" s="107"/>
      <c r="T1" s="107"/>
      <c r="U1" s="107"/>
      <c r="V1" s="107"/>
      <c r="W1" s="107"/>
      <c r="X1" s="107"/>
      <c r="Y1" s="108"/>
      <c r="Z1" s="106"/>
      <c r="AA1" s="107"/>
      <c r="AB1" s="107"/>
      <c r="AC1" s="107"/>
      <c r="AD1" s="107"/>
      <c r="AE1" s="107"/>
      <c r="AF1" s="107"/>
      <c r="AG1" s="108"/>
      <c r="AH1" s="106"/>
      <c r="AI1" s="107"/>
      <c r="AJ1" s="107"/>
      <c r="AK1" s="107"/>
      <c r="AL1" s="107"/>
      <c r="AM1" s="107"/>
      <c r="AN1" s="107"/>
      <c r="AO1" s="108"/>
      <c r="AP1" s="161"/>
      <c r="AQ1" s="162"/>
      <c r="AR1" s="162"/>
      <c r="AS1" s="162"/>
      <c r="AT1" s="162"/>
      <c r="AU1" s="162"/>
      <c r="AV1" s="162"/>
      <c r="AW1" s="162"/>
      <c r="AX1" s="109"/>
    </row>
    <row r="2" spans="1:50" ht="15.75" customHeight="1" x14ac:dyDescent="0.25">
      <c r="B2" s="69" t="s">
        <v>2</v>
      </c>
      <c r="C2" s="69"/>
      <c r="D2" s="69"/>
      <c r="E2" s="69"/>
      <c r="F2" s="69"/>
      <c r="G2" s="69"/>
      <c r="H2" s="69"/>
      <c r="I2" s="69"/>
      <c r="J2" s="69" t="s">
        <v>3</v>
      </c>
      <c r="K2" s="69"/>
      <c r="L2" s="69"/>
      <c r="M2" s="69"/>
      <c r="N2" s="69"/>
      <c r="O2" s="69"/>
      <c r="P2" s="69"/>
      <c r="Q2" s="69"/>
      <c r="R2" s="69" t="s">
        <v>4</v>
      </c>
      <c r="S2" s="69"/>
      <c r="T2" s="69"/>
      <c r="U2" s="69"/>
      <c r="V2" s="69"/>
      <c r="W2" s="69"/>
      <c r="X2" s="69"/>
      <c r="Y2" s="69"/>
      <c r="Z2" s="69" t="s">
        <v>5</v>
      </c>
      <c r="AA2" s="69"/>
      <c r="AB2" s="69"/>
      <c r="AC2" s="69"/>
      <c r="AD2" s="69"/>
      <c r="AE2" s="69"/>
      <c r="AF2" s="69"/>
      <c r="AG2" s="69"/>
      <c r="AH2" s="69" t="s">
        <v>6</v>
      </c>
      <c r="AI2" s="69"/>
      <c r="AJ2" s="69"/>
      <c r="AK2" s="69"/>
      <c r="AL2" s="69"/>
      <c r="AM2" s="69"/>
      <c r="AN2" s="69"/>
      <c r="AO2" s="69"/>
      <c r="AP2" s="162"/>
      <c r="AQ2" s="162"/>
      <c r="AR2" s="162"/>
      <c r="AS2" s="162"/>
      <c r="AT2" s="162"/>
      <c r="AU2" s="162"/>
      <c r="AV2" s="162"/>
      <c r="AW2" s="162"/>
    </row>
    <row r="3" spans="1:50" ht="12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68"/>
      <c r="AQ3" s="68"/>
      <c r="AR3" s="68"/>
      <c r="AS3" s="68"/>
      <c r="AT3" s="68"/>
      <c r="AU3" s="68"/>
      <c r="AV3" s="68"/>
      <c r="AW3" s="68"/>
    </row>
    <row r="4" spans="1:50" ht="12" customHeight="1" x14ac:dyDescent="0.25">
      <c r="A4" s="156">
        <v>1</v>
      </c>
      <c r="B4" s="151">
        <f>IF(VLOOKUP(B6,NP,4,FALSE)=0,"",VLOOKUP(B6,NP,4,FALSE))</f>
        <v>58</v>
      </c>
      <c r="C4" s="40" t="str">
        <f>IF(B4="","",CONCATENATE(VLOOKUP(B6,NP,5,FALSE),"  ",VLOOKUP(B6,NP,6,FALSE)))</f>
        <v>SIMIAN-MERMIER  Yannick</v>
      </c>
      <c r="D4" s="40"/>
      <c r="E4" s="78"/>
      <c r="F4" s="40"/>
      <c r="G4" s="40"/>
      <c r="H4" s="78"/>
      <c r="I4" s="40"/>
      <c r="J4" s="6"/>
      <c r="K4" s="6"/>
      <c r="L4" s="6"/>
      <c r="M4" s="92"/>
      <c r="N4" s="6"/>
      <c r="O4" s="6"/>
      <c r="P4" s="92"/>
      <c r="Q4" s="6"/>
      <c r="R4" s="6"/>
      <c r="S4" s="6"/>
      <c r="T4" s="6"/>
      <c r="U4" s="92"/>
      <c r="V4" s="6"/>
      <c r="W4" s="6"/>
      <c r="X4" s="92"/>
      <c r="Y4" s="6"/>
      <c r="Z4" s="6"/>
      <c r="AA4" s="6"/>
      <c r="AB4" s="6"/>
      <c r="AC4" s="92"/>
      <c r="AD4" s="6"/>
      <c r="AE4" s="6"/>
      <c r="AF4" s="92"/>
      <c r="AG4" s="6"/>
      <c r="AH4" s="6"/>
      <c r="AI4" s="6"/>
      <c r="AJ4" s="6"/>
      <c r="AK4" s="92"/>
      <c r="AL4" s="6"/>
      <c r="AM4" s="6"/>
      <c r="AN4" s="92"/>
      <c r="AO4" s="6"/>
      <c r="AP4" s="6"/>
      <c r="AQ4" s="6"/>
      <c r="AR4" s="6"/>
      <c r="AS4" s="6"/>
      <c r="AT4" s="6"/>
      <c r="AU4" s="6"/>
      <c r="AV4" s="6"/>
      <c r="AW4" s="6"/>
    </row>
    <row r="5" spans="1:50" ht="12" customHeight="1" x14ac:dyDescent="0.25">
      <c r="A5" s="155"/>
      <c r="B5" s="152" t="str">
        <f>IF(OR(B4="",VLOOKUP(B6,NP,10,FALSE)=0),"",IF(LEN(VLOOKUP(B6,NP,10,FALSE))=7,VLOOKUP(B6,NP,10,FALSE),VLOOKUP(B6,NP,10,FALSE)))</f>
        <v>03290037</v>
      </c>
      <c r="C5" s="63" t="str">
        <f>IF(B4="","",CONCATENATE(VLOOKUP(B6,NP,8,FALSE)," pts - ",VLOOKUP(B6,NP,11,FALSE)))</f>
        <v>1487 pts - ASC GUICLAN TT</v>
      </c>
      <c r="D5" s="63"/>
      <c r="E5" s="79"/>
      <c r="F5" s="63"/>
      <c r="G5" s="63"/>
      <c r="H5" s="79"/>
      <c r="I5" s="63"/>
      <c r="J5" s="110">
        <v>1</v>
      </c>
      <c r="AH5" s="73"/>
      <c r="AI5" s="111"/>
      <c r="AJ5" s="56"/>
      <c r="AK5" s="101"/>
      <c r="AL5" s="56"/>
      <c r="AM5" s="56"/>
      <c r="AN5" s="101"/>
      <c r="AO5" s="111"/>
      <c r="AP5" s="56"/>
      <c r="AQ5" s="56"/>
      <c r="AR5" s="56"/>
      <c r="AS5" s="112"/>
      <c r="AT5" s="112"/>
      <c r="AU5" s="112"/>
      <c r="AV5" s="112"/>
      <c r="AW5" s="113"/>
    </row>
    <row r="6" spans="1:50" ht="12" customHeight="1" x14ac:dyDescent="0.25">
      <c r="A6" s="155"/>
      <c r="B6" s="153">
        <v>1</v>
      </c>
      <c r="C6" s="114" t="s">
        <v>7</v>
      </c>
      <c r="D6" s="114"/>
      <c r="E6" s="115" t="str">
        <f>IF(VLOOKUP(B6,NP,32,FALSE)="","",IF(VLOOKUP(B6,NP,32,FALSE)=0,"",VLOOKUP(B6,NP,32,FALSE)))</f>
        <v/>
      </c>
      <c r="F6" s="116" t="str">
        <f>IF(VLOOKUP(B6,NP,33,FALSE)="","",IF(VLOOKUP(B6,NP,34,FALSE)=2,"",VLOOKUP(B6,NP,34,FALSE)))</f>
        <v/>
      </c>
      <c r="G6" s="116"/>
      <c r="H6" s="117" t="str">
        <f>IF(VLOOKUP(B6,NP,33,FALSE)="","",IF(VLOOKUP(B6,NP,33,FALSE)=0,"",VLOOKUP(B6,NP,33,FALSE)))</f>
        <v/>
      </c>
      <c r="I6" s="118"/>
      <c r="J6" s="44">
        <f>IF(VLOOKUP(J9,NP,4,FALSE)=0,"",VLOOKUP(J9,NP,4,FALSE))</f>
        <v>58</v>
      </c>
      <c r="K6" s="40" t="str">
        <f>IF(J6="","",CONCATENATE(VLOOKUP(J9,NP,5,FALSE),"  ",VLOOKUP(J9,NP,6,FALSE)))</f>
        <v>SIMIAN-MERMIER  Yannick</v>
      </c>
      <c r="L6" s="40"/>
      <c r="M6" s="78"/>
      <c r="N6" s="40"/>
      <c r="O6" s="40"/>
      <c r="P6" s="78"/>
      <c r="Q6" s="40"/>
      <c r="AH6" s="74" t="s">
        <v>1</v>
      </c>
      <c r="AI6" s="119"/>
      <c r="AJ6" s="57"/>
      <c r="AK6" s="102"/>
      <c r="AL6" s="164">
        <f>IF('Liste des parties'!$AH$3&lt;10000,Date,'Liste des parties'!$AH$3)</f>
        <v>46131</v>
      </c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5"/>
    </row>
    <row r="7" spans="1:50" ht="12" customHeight="1" x14ac:dyDescent="0.25">
      <c r="A7" s="155"/>
      <c r="B7" s="154"/>
      <c r="C7" s="120"/>
      <c r="D7" s="120"/>
      <c r="E7" s="121"/>
      <c r="F7" s="120"/>
      <c r="G7" s="120"/>
      <c r="H7" s="121"/>
      <c r="I7" s="122"/>
      <c r="J7" s="45"/>
      <c r="K7" s="67" t="str">
        <f>IF(J6="","",CONCATENATE(VLOOKUP(J9,NP,8,FALSE)," pts - ",VLOOKUP(J9,NP,11,FALSE)))</f>
        <v>1487 pts - ASC GUICLAN TT</v>
      </c>
      <c r="L7" s="67"/>
      <c r="M7" s="84"/>
      <c r="N7" s="67"/>
      <c r="O7" s="67"/>
      <c r="P7" s="84"/>
      <c r="Q7" s="67"/>
      <c r="R7" s="47"/>
      <c r="AH7" s="75"/>
      <c r="AI7" s="119"/>
      <c r="AJ7" s="57"/>
      <c r="AK7" s="123"/>
      <c r="AL7" s="124"/>
      <c r="AM7" s="124"/>
      <c r="AN7" s="123"/>
      <c r="AO7" s="125"/>
      <c r="AP7" s="126"/>
      <c r="AQ7" s="126"/>
      <c r="AR7" s="126"/>
      <c r="AS7" s="127"/>
      <c r="AT7" s="127"/>
      <c r="AU7" s="127"/>
      <c r="AV7" s="127"/>
      <c r="AW7" s="128"/>
    </row>
    <row r="8" spans="1:50" ht="12" customHeight="1" x14ac:dyDescent="0.25">
      <c r="A8" s="157">
        <v>2</v>
      </c>
      <c r="B8" s="151" t="str">
        <f>IF(VLOOKUP(B6,NP,14,FALSE)=0,"",VLOOKUP(B6,NP,14,FALSE))</f>
        <v/>
      </c>
      <c r="C8" s="40" t="str">
        <f>IF(B8="","",CONCATENATE(VLOOKUP(B6,NP,15,FALSE),"  ",VLOOKUP(B6,NP,16,FALSE)))</f>
        <v/>
      </c>
      <c r="D8" s="129"/>
      <c r="E8" s="130"/>
      <c r="F8" s="129"/>
      <c r="G8" s="129"/>
      <c r="H8" s="130"/>
      <c r="I8" s="42"/>
      <c r="J8" s="46"/>
      <c r="K8" s="71" t="str">
        <f>IF(J6="","",CONCATENATE(IF(VLOOKUP(B6,NP,23,FALSE)="","",IF(VLOOKUP(B6,NP,12,FALSE)=1,VLOOKUP(B6,NP,23,FALSE),-VLOOKUP(B6,NP,23,FALSE))),IF(VLOOKUP(B6,NP,24,FALSE)="","",CONCATENATE(" / ",IF(VLOOKUP(B6,NP,12,FALSE)=1,VLOOKUP(B6,NP,24,FALSE),-VLOOKUP(B6,NP,24,FALSE)))),IF(VLOOKUP(B6,NP,25,FALSE)="","",CONCATENATE(" / ",IF(VLOOKUP(B6,NP,12,FALSE)=1,VLOOKUP(B6,NP,25,FALSE),-VLOOKUP(B6,NP,25,FALSE)))),IF(VLOOKUP(B6,NP,26,FALSE)="","",CONCATENATE(" / ",IF(VLOOKUP(B6,NP,12,FALSE)=1,VLOOKUP(B6,NP,26,FALSE),-VLOOKUP(B6,NP,26,FALSE)))),IF(VLOOKUP(B6,NP,27,FALSE)="","",CONCATENATE(" / ",IF(VLOOKUP(B6,NP,12,FALSE)=1,VLOOKUP(B6,NP,27,FALSE),-VLOOKUP(B6,NP,27,FALSE)))),IF(VLOOKUP(B6,NP,28)="","",CONCATENATE(" / ",IF(VLOOKUP(B6,NP,12)=1,VLOOKUP(B6,NP,28),-VLOOKUP(B6,NP,28)))),IF(VLOOKUP(B6,NP,29)="","",CONCATENATE(" / ",IF(VLOOKUP(B6,NP,12)=1,VLOOKUP(B6,NP,29),-VLOOKUP(B6,NP,29))))))</f>
        <v/>
      </c>
      <c r="L8" s="71"/>
      <c r="M8" s="85"/>
      <c r="N8" s="71"/>
      <c r="O8" s="71"/>
      <c r="P8" s="85"/>
      <c r="Q8" s="71"/>
      <c r="R8" s="110">
        <v>1</v>
      </c>
      <c r="AH8" s="76" t="s">
        <v>8</v>
      </c>
      <c r="AI8" s="119"/>
      <c r="AJ8" s="57"/>
      <c r="AK8" s="123"/>
      <c r="AL8" s="166" t="str">
        <f>'Liste des parties'!$AD$2</f>
        <v>FED_Finales Individuelles</v>
      </c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7"/>
    </row>
    <row r="9" spans="1:50" ht="12" customHeight="1" x14ac:dyDescent="0.25">
      <c r="A9" s="155"/>
      <c r="B9" s="152" t="str">
        <f>IF(OR(B8="",VLOOKUP(B6,NP,20,FALSE)=0),"",IF(LEN(VLOOKUP(B6,NP,20,FALSE))=7,VLOOKUP(B6,NP,20,FALSE),VLOOKUP(B6,NP,20,FALSE)))</f>
        <v/>
      </c>
      <c r="C9" s="63" t="str">
        <f>IF(B8="","",CONCATENATE(VLOOKUP(B6,NP,18,FALSE)," pts - ",VLOOKUP(B6,NP,21,FALSE)))</f>
        <v/>
      </c>
      <c r="D9" s="63"/>
      <c r="E9" s="79"/>
      <c r="F9" s="63"/>
      <c r="G9" s="63"/>
      <c r="H9" s="79"/>
      <c r="I9" s="63"/>
      <c r="J9" s="131">
        <v>17</v>
      </c>
      <c r="K9" s="114" t="s">
        <v>7</v>
      </c>
      <c r="L9" s="114"/>
      <c r="M9" s="115" t="str">
        <f>IF(VLOOKUP(J9,NP,32,FALSE)="","",IF(VLOOKUP(J9,NP,32,FALSE)=0,"",VLOOKUP(J9,NP,32,FALSE)))</f>
        <v/>
      </c>
      <c r="N9" s="116" t="str">
        <f>IF(VLOOKUP(J9,NP,33,FALSE)="","",IF(VLOOKUP(J9,NP,34,FALSE)=2,"",VLOOKUP(J9,NP,34,FALSE)))</f>
        <v/>
      </c>
      <c r="O9" s="116"/>
      <c r="P9" s="117" t="str">
        <f>IF(VLOOKUP(J9,NP,33,FALSE)="","",IF(VLOOKUP(J9,NP,33,FALSE)=0,"",VLOOKUP(J9,NP,33,FALSE)))</f>
        <v/>
      </c>
      <c r="Q9" s="118"/>
      <c r="R9" s="44">
        <f>IF(VLOOKUP(R15,NP,4,FALSE)=0,"",VLOOKUP(R15,NP,4,FALSE))</f>
        <v>37</v>
      </c>
      <c r="S9" s="40" t="str">
        <f>IF(R9="","",CONCATENATE(VLOOKUP(R15,NP,5,FALSE),"  ",VLOOKUP(R15,NP,6,FALSE)))</f>
        <v>RAPHALEN  Franck</v>
      </c>
      <c r="T9" s="40"/>
      <c r="U9" s="78"/>
      <c r="V9" s="40"/>
      <c r="W9" s="40"/>
      <c r="X9" s="78"/>
      <c r="Y9" s="40"/>
      <c r="AH9" s="74"/>
      <c r="AI9" s="119"/>
      <c r="AJ9" s="57"/>
      <c r="AK9" s="103"/>
      <c r="AL9" s="57"/>
      <c r="AM9" s="57"/>
      <c r="AN9" s="103"/>
      <c r="AO9" s="125"/>
      <c r="AP9" s="57"/>
      <c r="AQ9" s="57"/>
      <c r="AR9" s="57"/>
      <c r="AS9" s="124"/>
      <c r="AT9" s="124"/>
      <c r="AU9" s="124"/>
      <c r="AV9" s="124"/>
      <c r="AW9" s="128"/>
    </row>
    <row r="10" spans="1:50" ht="12" customHeight="1" x14ac:dyDescent="0.25">
      <c r="A10" s="157">
        <v>3</v>
      </c>
      <c r="B10" s="151">
        <f>IF(VLOOKUP(B12,NP,4,FALSE)=0,"",VLOOKUP(B12,NP,4,FALSE))</f>
        <v>37</v>
      </c>
      <c r="C10" s="40" t="str">
        <f>IF(B10="","",CONCATENATE(VLOOKUP(B12,NP,5,FALSE),"  ",VLOOKUP(B12,NP,6,FALSE)))</f>
        <v>RAPHALEN  Franck</v>
      </c>
      <c r="D10" s="40"/>
      <c r="E10" s="78"/>
      <c r="F10" s="40"/>
      <c r="G10" s="40"/>
      <c r="H10" s="78"/>
      <c r="I10" s="40"/>
      <c r="J10" s="41"/>
      <c r="K10" s="132"/>
      <c r="L10" s="132"/>
      <c r="M10" s="133"/>
      <c r="N10" s="132"/>
      <c r="O10" s="132"/>
      <c r="P10" s="133"/>
      <c r="Q10" s="43"/>
      <c r="R10" s="45"/>
      <c r="S10" s="67" t="str">
        <f>IF(R9="","",CONCATENATE(VLOOKUP(R15,NP,8,FALSE)," pts - ",VLOOKUP(R15,NP,11,FALSE)))</f>
        <v>1660 pts - RP FOUESNANT</v>
      </c>
      <c r="T10" s="67"/>
      <c r="U10" s="84"/>
      <c r="V10" s="67"/>
      <c r="W10" s="67"/>
      <c r="X10" s="84"/>
      <c r="Y10" s="67"/>
      <c r="Z10" s="47"/>
      <c r="AH10" s="74" t="s">
        <v>9</v>
      </c>
      <c r="AI10" s="125"/>
      <c r="AJ10" s="126"/>
      <c r="AK10" s="134"/>
      <c r="AL10" s="168" t="str">
        <f>'Liste des parties'!$AE$2</f>
        <v>Seniors Messieurs 16 a 14 - T1 - GR1</v>
      </c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9"/>
    </row>
    <row r="11" spans="1:50" ht="12" customHeight="1" x14ac:dyDescent="0.25">
      <c r="A11" s="155"/>
      <c r="B11" s="152" t="str">
        <f>IF(OR(B10="",VLOOKUP(B12,NP,10,FALSE)=0),"",IF(LEN(VLOOKUP(B12,NP,10,FALSE))=7,VLOOKUP(B12,NP,10,FALSE),VLOOKUP(B12,NP,10,FALSE)))</f>
        <v>03290229</v>
      </c>
      <c r="C11" s="63" t="str">
        <f>IF(B10="","",CONCATENATE(VLOOKUP(B12,NP,8,FALSE)," pts - ",VLOOKUP(B12,NP,11,FALSE)))</f>
        <v>1660 pts - RP FOUESNANT</v>
      </c>
      <c r="D11" s="63"/>
      <c r="E11" s="79"/>
      <c r="F11" s="63"/>
      <c r="G11" s="63"/>
      <c r="H11" s="79"/>
      <c r="I11" s="63"/>
      <c r="J11" s="135"/>
      <c r="K11" s="120"/>
      <c r="L11" s="132"/>
      <c r="M11" s="133"/>
      <c r="N11" s="132"/>
      <c r="O11" s="132"/>
      <c r="P11" s="133"/>
      <c r="Q11" s="43"/>
      <c r="R11" s="46"/>
      <c r="S11" s="71" t="str">
        <f>IF(R9="","",CONCATENATE(IF(VLOOKUP(J9,NP,23,FALSE)="","",IF(VLOOKUP(J9,NP,12,FALSE)=1,VLOOKUP(J9,NP,23,FALSE),-VLOOKUP(J9,NP,23,FALSE))),IF(VLOOKUP(J9,NP,24,FALSE)="","",CONCATENATE(" / ",IF(VLOOKUP(J9,NP,12,FALSE)=1,VLOOKUP(J9,NP,24,FALSE),-VLOOKUP(J9,NP,24,FALSE)))),IF(VLOOKUP(J9,NP,25,FALSE)="","",CONCATENATE(" / ",IF(VLOOKUP(J9,NP,12,FALSE)=1,VLOOKUP(J9,NP,25,FALSE),-VLOOKUP(J9,NP,25,FALSE)))),IF(VLOOKUP(J9,NP,26,FALSE)="","",CONCATENATE(" / ",IF(VLOOKUP(J9,NP,12,FALSE)=1,VLOOKUP(J9,NP,26,FALSE),-VLOOKUP(J9,NP,26,FALSE)))),IF(VLOOKUP(J9,NP,27,FALSE)="","",CONCATENATE(" / ",IF(VLOOKUP(J9,NP,12,FALSE)=1,VLOOKUP(J9,NP,27,FALSE),-VLOOKUP(J9,NP,27,FALSE)))),IF(VLOOKUP(J9,NP,28)="","",CONCATENATE(" / ",IF(VLOOKUP(J9,NP,12)=1,VLOOKUP(J9,NP,28),-VLOOKUP(J9,NP,28)))),IF(VLOOKUP(J9,NP,29)="","",CONCATENATE(" / ",IF(VLOOKUP(J9,NP,12)=1,VLOOKUP(J9,NP,29),-VLOOKUP(J9,NP,29))))))</f>
        <v/>
      </c>
      <c r="T11" s="71"/>
      <c r="U11" s="85"/>
      <c r="V11" s="71"/>
      <c r="W11" s="71"/>
      <c r="X11" s="85"/>
      <c r="Y11" s="71"/>
      <c r="Z11" s="47"/>
      <c r="AH11" s="77"/>
      <c r="AI11" s="136"/>
      <c r="AJ11" s="58"/>
      <c r="AK11" s="104"/>
      <c r="AL11" s="58"/>
      <c r="AM11" s="58"/>
      <c r="AN11" s="104"/>
      <c r="AO11" s="136"/>
      <c r="AP11" s="58"/>
      <c r="AQ11" s="58"/>
      <c r="AR11" s="58"/>
      <c r="AS11" s="137"/>
      <c r="AT11" s="137"/>
      <c r="AU11" s="137"/>
      <c r="AV11" s="137"/>
      <c r="AW11" s="138"/>
    </row>
    <row r="12" spans="1:50" ht="12" customHeight="1" x14ac:dyDescent="0.25">
      <c r="A12" s="155"/>
      <c r="B12" s="153">
        <v>2</v>
      </c>
      <c r="C12" s="114" t="s">
        <v>7</v>
      </c>
      <c r="D12" s="114"/>
      <c r="E12" s="115" t="str">
        <f>IF(VLOOKUP(B12,NP,32,FALSE)="","",IF(VLOOKUP(B12,NP,32,FALSE)=0,"",VLOOKUP(B12,NP,32,FALSE)))</f>
        <v/>
      </c>
      <c r="F12" s="116" t="str">
        <f>IF(VLOOKUP(B12,NP,33,FALSE)="","",IF(VLOOKUP(B12,NP,34,FALSE)=2,"",VLOOKUP(B12,NP,34,FALSE)))</f>
        <v/>
      </c>
      <c r="G12" s="116"/>
      <c r="H12" s="117" t="str">
        <f>IF(VLOOKUP(B12,NP,33,FALSE)="","",IF(VLOOKUP(B12,NP,33,FALSE)=0,"",VLOOKUP(B12,NP,33,FALSE)))</f>
        <v/>
      </c>
      <c r="I12" s="118"/>
      <c r="J12" s="44">
        <f>IF(VLOOKUP(J9,NP,14,FALSE)=0,"",VLOOKUP(J9,NP,14,FALSE))</f>
        <v>37</v>
      </c>
      <c r="K12" s="40" t="str">
        <f>IF(J12="","",CONCATENATE(VLOOKUP(J9,NP,15,FALSE),"  ",VLOOKUP(J9,NP,16,FALSE)))</f>
        <v>RAPHALEN  Franck</v>
      </c>
      <c r="L12" s="40"/>
      <c r="M12" s="78"/>
      <c r="N12" s="40"/>
      <c r="O12" s="40"/>
      <c r="P12" s="78"/>
      <c r="Q12" s="40"/>
      <c r="R12" s="47"/>
      <c r="Y12" s="12"/>
      <c r="Z12" s="47"/>
    </row>
    <row r="13" spans="1:50" ht="12" customHeight="1" x14ac:dyDescent="0.25">
      <c r="A13" s="155"/>
      <c r="B13" s="154"/>
      <c r="C13" s="120"/>
      <c r="D13" s="120"/>
      <c r="E13" s="121"/>
      <c r="F13" s="120"/>
      <c r="G13" s="120"/>
      <c r="H13" s="121"/>
      <c r="I13" s="122"/>
      <c r="J13" s="110">
        <v>4</v>
      </c>
      <c r="K13" s="72" t="str">
        <f>IF(J12="","",CONCATENATE(VLOOKUP(J9,NP,18,FALSE)," pts - ",VLOOKUP(J9,NP,21,FALSE)))</f>
        <v>1660 pts - RP FOUESNANT</v>
      </c>
      <c r="L13" s="72"/>
      <c r="M13" s="86"/>
      <c r="N13" s="72"/>
      <c r="O13" s="72"/>
      <c r="P13" s="86"/>
      <c r="Q13" s="72"/>
      <c r="R13" s="12"/>
      <c r="Y13" s="12"/>
      <c r="Z13" s="47"/>
    </row>
    <row r="14" spans="1:50" ht="12" customHeight="1" x14ac:dyDescent="0.25">
      <c r="A14" s="158">
        <v>4</v>
      </c>
      <c r="B14" s="151">
        <f>IF(VLOOKUP(B12,NP,14,FALSE)=0,"",VLOOKUP(B12,NP,14,FALSE))</f>
        <v>68</v>
      </c>
      <c r="C14" s="40" t="str">
        <f>IF(B14="","",CONCATENATE(VLOOKUP(B12,NP,15,FALSE),"  ",VLOOKUP(B12,NP,16,FALSE)))</f>
        <v>BARBOT  Loeiz</v>
      </c>
      <c r="D14" s="129"/>
      <c r="E14" s="130"/>
      <c r="F14" s="129"/>
      <c r="G14" s="129"/>
      <c r="H14" s="130"/>
      <c r="I14" s="42"/>
      <c r="J14" s="46"/>
      <c r="K14" s="71" t="str">
        <f>IF(J12="","",CONCATENATE(IF(VLOOKUP(B12,NP,23,FALSE)="","",IF(VLOOKUP(B12,NP,12,FALSE)=1,VLOOKUP(B12,NP,23,FALSE),-VLOOKUP(B12,NP,23,FALSE))),IF(VLOOKUP(B12,NP,24,FALSE)="","",CONCATENATE(" / ",IF(VLOOKUP(B12,NP,12,FALSE)=1,VLOOKUP(B12,NP,24,FALSE),-VLOOKUP(B12,NP,24,FALSE)))),IF(VLOOKUP(B12,NP,25,FALSE)="","",CONCATENATE(" / ",IF(VLOOKUP(B12,NP,12,FALSE)=1,VLOOKUP(B12,NP,25,FALSE),-VLOOKUP(B12,NP,25,FALSE)))),IF(VLOOKUP(B12,NP,26,FALSE)="","",CONCATENATE(" / ",IF(VLOOKUP(B12,NP,12,FALSE)=1,VLOOKUP(B12,NP,26,FALSE),-VLOOKUP(B12,NP,26,FALSE)))),IF(VLOOKUP(B12,NP,27,FALSE)="","",CONCATENATE(" / ",IF(VLOOKUP(B12,NP,12,FALSE)=1,VLOOKUP(B12,NP,27,FALSE),-VLOOKUP(B12,NP,27,FALSE)))),IF(VLOOKUP(B12,NP,28)="","",CONCATENATE(" / ",IF(VLOOKUP(B12,NP,12)=1,VLOOKUP(B12,NP,28),-VLOOKUP(B12,NP,28)))),IF(VLOOKUP(B12,NP,29)="","",CONCATENATE(" / ",IF(VLOOKUP(B12,NP,12)=1,VLOOKUP(B12,NP,29),-VLOOKUP(B12,NP,29))))))</f>
        <v/>
      </c>
      <c r="L14" s="71"/>
      <c r="M14" s="85"/>
      <c r="N14" s="71"/>
      <c r="O14" s="71"/>
      <c r="P14" s="85"/>
      <c r="Q14" s="71"/>
      <c r="R14" s="12"/>
      <c r="Y14" s="12"/>
      <c r="Z14" s="110">
        <v>1</v>
      </c>
    </row>
    <row r="15" spans="1:50" ht="12" customHeight="1" x14ac:dyDescent="0.25">
      <c r="A15" s="155"/>
      <c r="B15" s="152" t="str">
        <f>IF(OR(B14="",VLOOKUP(B12,NP,20,FALSE)=0),"",IF(LEN(VLOOKUP(B12,NP,20,FALSE))=7,VLOOKUP(B12,NP,20,FALSE),VLOOKUP(B12,NP,20,FALSE)))</f>
        <v>03290010</v>
      </c>
      <c r="C15" s="63" t="str">
        <f>IF(B14="","",CONCATENATE(VLOOKUP(B12,NP,18,FALSE)," pts - ",VLOOKUP(B12,NP,21,FALSE)))</f>
        <v>1414 pts - ESK ST-POL DE LEON</v>
      </c>
      <c r="D15" s="63"/>
      <c r="E15" s="79"/>
      <c r="F15" s="63"/>
      <c r="G15" s="63"/>
      <c r="H15" s="79"/>
      <c r="I15" s="63"/>
      <c r="J15" s="139"/>
      <c r="K15" s="140"/>
      <c r="L15" s="140"/>
      <c r="M15" s="141"/>
      <c r="N15" s="142"/>
      <c r="O15" s="142"/>
      <c r="P15" s="141"/>
      <c r="Q15" s="140"/>
      <c r="R15" s="143">
        <v>25</v>
      </c>
      <c r="S15" s="114" t="s">
        <v>7</v>
      </c>
      <c r="T15" s="114"/>
      <c r="U15" s="115" t="str">
        <f>IF(VLOOKUP(R15,NP,32,FALSE)="","",IF(VLOOKUP(R15,NP,32,FALSE)=0,"",VLOOKUP(R15,NP,32,FALSE)))</f>
        <v/>
      </c>
      <c r="V15" s="116" t="str">
        <f>IF(VLOOKUP(R15,NP,33,FALSE)="","",IF(VLOOKUP(R15,NP,34,FALSE)=2,"",VLOOKUP(R15,NP,34,FALSE)))</f>
        <v/>
      </c>
      <c r="W15" s="116"/>
      <c r="X15" s="117" t="str">
        <f>IF(VLOOKUP(R15,NP,33,FALSE)="","",IF(VLOOKUP(R15,NP,33,FALSE)=0,"",VLOOKUP(R15,NP,33,FALSE)))</f>
        <v/>
      </c>
      <c r="Y15" s="118"/>
      <c r="Z15" s="44">
        <f>IF(VLOOKUP(Z27,NP,4,FALSE)=0,"",VLOOKUP(Z27,NP,4,FALSE))</f>
        <v>37</v>
      </c>
      <c r="AA15" s="40" t="str">
        <f>IF(Z15="","",CONCATENATE(VLOOKUP(Z27,NP,5,FALSE),"  ",VLOOKUP(Z27,NP,6,FALSE)))</f>
        <v>RAPHALEN  Franck</v>
      </c>
      <c r="AB15" s="40"/>
      <c r="AC15" s="78"/>
      <c r="AD15" s="40"/>
      <c r="AE15" s="40"/>
      <c r="AF15" s="78"/>
      <c r="AG15" s="40"/>
    </row>
    <row r="16" spans="1:50" ht="12" customHeight="1" x14ac:dyDescent="0.25">
      <c r="A16" s="158">
        <v>5</v>
      </c>
      <c r="B16" s="151">
        <f>IF(VLOOKUP(B18,NP,4,FALSE)=0,"",VLOOKUP(B18,NP,4,FALSE))</f>
        <v>41</v>
      </c>
      <c r="C16" s="40" t="str">
        <f>IF(B16="","",CONCATENATE(VLOOKUP(B18,NP,5,FALSE),"  ",VLOOKUP(B18,NP,6,FALSE)))</f>
        <v>FRIEDMANN  Christophe</v>
      </c>
      <c r="D16" s="40"/>
      <c r="E16" s="78"/>
      <c r="F16" s="40"/>
      <c r="G16" s="40"/>
      <c r="H16" s="78"/>
      <c r="I16" s="40"/>
      <c r="J16" s="41"/>
      <c r="K16" s="132"/>
      <c r="L16" s="132"/>
      <c r="M16" s="133"/>
      <c r="N16" s="132"/>
      <c r="O16" s="132"/>
      <c r="P16" s="133"/>
      <c r="Q16" s="43"/>
      <c r="Y16" s="12"/>
      <c r="Z16" s="45"/>
      <c r="AA16" s="67" t="str">
        <f>IF(Z15="","",CONCATENATE(VLOOKUP(Z27,NP,8,FALSE)," pts - ",VLOOKUP(Z27,NP,11,FALSE)))</f>
        <v>1660 pts - RP FOUESNANT</v>
      </c>
      <c r="AB16" s="67"/>
      <c r="AC16" s="84"/>
      <c r="AD16" s="67"/>
      <c r="AE16" s="67"/>
      <c r="AF16" s="84"/>
      <c r="AG16" s="67"/>
      <c r="AH16" s="47"/>
    </row>
    <row r="17" spans="1:42" ht="12" customHeight="1" x14ac:dyDescent="0.25">
      <c r="A17" s="155"/>
      <c r="B17" s="152" t="str">
        <f>IF(OR(B16="",VLOOKUP(B18,NP,10,FALSE)=0),"",IF(LEN(VLOOKUP(B18,NP,10,FALSE))=7,VLOOKUP(B18,NP,10,FALSE),VLOOKUP(B18,NP,10,FALSE)))</f>
        <v>03290081</v>
      </c>
      <c r="C17" s="63" t="str">
        <f>IF(B16="","",CONCATENATE(VLOOKUP(B18,NP,8,FALSE)," pts - ",VLOOKUP(B18,NP,11,FALSE)))</f>
        <v>1646 pts - PPC KERHUONNAIS</v>
      </c>
      <c r="D17" s="63"/>
      <c r="E17" s="79"/>
      <c r="F17" s="63"/>
      <c r="G17" s="63"/>
      <c r="H17" s="79"/>
      <c r="I17" s="63"/>
      <c r="J17" s="110">
        <v>5</v>
      </c>
      <c r="K17" s="120"/>
      <c r="L17" s="132"/>
      <c r="M17" s="133"/>
      <c r="N17" s="132"/>
      <c r="O17" s="132"/>
      <c r="P17" s="133"/>
      <c r="Q17" s="43"/>
      <c r="Y17" s="12"/>
      <c r="Z17" s="46"/>
      <c r="AA17" s="71" t="str">
        <f>IF(Z15="","",CONCATENATE(IF(VLOOKUP(R15,NP,23,FALSE)="","",IF(VLOOKUP(R15,NP,12,FALSE)=1,VLOOKUP(R15,NP,23,FALSE),-VLOOKUP(R15,NP,23,FALSE))),IF(VLOOKUP(R15,NP,24,FALSE)="","",CONCATENATE(" / ",IF(VLOOKUP(R15,NP,12,FALSE)=1,VLOOKUP(R15,NP,24,FALSE),-VLOOKUP(R15,NP,24,FALSE)))),IF(VLOOKUP(R15,NP,25,FALSE)="","",CONCATENATE(" / ",IF(VLOOKUP(R15,NP,12,FALSE)=1,VLOOKUP(R15,NP,25,FALSE),-VLOOKUP(R15,NP,25,FALSE)))),IF(VLOOKUP(R15,NP,26,FALSE)="","",CONCATENATE(" / ",IF(VLOOKUP(R15,NP,12,FALSE)=1,VLOOKUP(R15,NP,26,FALSE),-VLOOKUP(R15,NP,26,FALSE)))),IF(VLOOKUP(R15,NP,27,FALSE)="","",CONCATENATE(" / ",IF(VLOOKUP(R15,NP,12,FALSE)=1,VLOOKUP(R15,NP,27,FALSE),-VLOOKUP(R15,NP,27,FALSE)))),IF(VLOOKUP(R15,NP,28)="","",CONCATENATE(" / ",IF(VLOOKUP(R15,NP,12)=1,VLOOKUP(R15,NP,28),-VLOOKUP(R15,NP,28)))),IF(VLOOKUP(R15,NP,29)="","",CONCATENATE(" / ",IF(VLOOKUP(R15,NP,12)=1,VLOOKUP(R15,NP,29),-VLOOKUP(R15,NP,29))))))</f>
        <v/>
      </c>
      <c r="AB17" s="71"/>
      <c r="AC17" s="85"/>
      <c r="AD17" s="71"/>
      <c r="AE17" s="71"/>
      <c r="AF17" s="85"/>
      <c r="AG17" s="71"/>
      <c r="AH17" s="47"/>
    </row>
    <row r="18" spans="1:42" ht="12" customHeight="1" x14ac:dyDescent="0.25">
      <c r="A18" s="155"/>
      <c r="B18" s="153">
        <v>3</v>
      </c>
      <c r="C18" s="114" t="s">
        <v>7</v>
      </c>
      <c r="D18" s="114"/>
      <c r="E18" s="115" t="str">
        <f>IF(VLOOKUP(B18,NP,32,FALSE)="","",IF(VLOOKUP(B18,NP,32,FALSE)=0,"",VLOOKUP(B18,NP,32,FALSE)))</f>
        <v/>
      </c>
      <c r="F18" s="116" t="str">
        <f>IF(VLOOKUP(B18,NP,33,FALSE)="","",IF(VLOOKUP(B18,NP,34,FALSE)=2,"",VLOOKUP(B18,NP,34,FALSE)))</f>
        <v/>
      </c>
      <c r="G18" s="116"/>
      <c r="H18" s="117" t="str">
        <f>IF(VLOOKUP(B18,NP,33,FALSE)="","",IF(VLOOKUP(B18,NP,33,FALSE)=0,"",VLOOKUP(B18,NP,33,FALSE)))</f>
        <v/>
      </c>
      <c r="I18" s="118"/>
      <c r="J18" s="44">
        <f>IF(VLOOKUP(J21,NP,4,FALSE)=0,"",VLOOKUP(J21,NP,4,FALSE))</f>
        <v>41</v>
      </c>
      <c r="K18" s="40" t="str">
        <f>IF(J18="","",CONCATENATE(VLOOKUP(J21,NP,5,FALSE),"  ",VLOOKUP(J21,NP,6,FALSE)))</f>
        <v>FRIEDMANN  Christophe</v>
      </c>
      <c r="L18" s="40"/>
      <c r="M18" s="78"/>
      <c r="N18" s="40"/>
      <c r="O18" s="40"/>
      <c r="P18" s="78"/>
      <c r="Q18" s="40"/>
      <c r="Y18" s="12"/>
      <c r="Z18" s="47"/>
      <c r="AG18" s="12"/>
      <c r="AH18" s="47"/>
    </row>
    <row r="19" spans="1:42" ht="12" customHeight="1" x14ac:dyDescent="0.25">
      <c r="A19" s="155"/>
      <c r="B19" s="154"/>
      <c r="C19" s="120"/>
      <c r="D19" s="120"/>
      <c r="E19" s="121"/>
      <c r="F19" s="120"/>
      <c r="G19" s="120"/>
      <c r="H19" s="121"/>
      <c r="I19" s="122"/>
      <c r="J19" s="45"/>
      <c r="K19" s="67" t="str">
        <f>IF(J18="","",CONCATENATE(VLOOKUP(J21,NP,8,FALSE)," pts - ",VLOOKUP(J21,NP,11,FALSE)))</f>
        <v>1646 pts - PPC KERHUONNAIS</v>
      </c>
      <c r="L19" s="67"/>
      <c r="M19" s="84"/>
      <c r="N19" s="67"/>
      <c r="O19" s="67"/>
      <c r="P19" s="84"/>
      <c r="Q19" s="67"/>
      <c r="R19" s="47"/>
      <c r="Y19" s="12"/>
      <c r="Z19" s="47"/>
      <c r="AG19" s="12"/>
      <c r="AH19" s="47"/>
    </row>
    <row r="20" spans="1:42" ht="12" customHeight="1" x14ac:dyDescent="0.25">
      <c r="A20" s="157">
        <v>6</v>
      </c>
      <c r="B20" s="151" t="str">
        <f>IF(VLOOKUP(B18,NP,14,FALSE)=0,"",VLOOKUP(B18,NP,14,FALSE))</f>
        <v/>
      </c>
      <c r="C20" s="40" t="str">
        <f>IF(B20="","",CONCATENATE(VLOOKUP(B18,NP,15,FALSE),"  ",VLOOKUP(B18,NP,16,FALSE)))</f>
        <v/>
      </c>
      <c r="D20" s="129"/>
      <c r="E20" s="130"/>
      <c r="F20" s="129"/>
      <c r="G20" s="129"/>
      <c r="H20" s="130"/>
      <c r="I20" s="42"/>
      <c r="J20" s="46"/>
      <c r="K20" s="71" t="str">
        <f>IF(J18="","",CONCATENATE(IF(VLOOKUP(B18,NP,23,FALSE)="","",IF(VLOOKUP(B18,NP,12,FALSE)=1,VLOOKUP(B18,NP,23,FALSE),-VLOOKUP(B18,NP,23,FALSE))),IF(VLOOKUP(B18,NP,24,FALSE)="","",CONCATENATE(" / ",IF(VLOOKUP(B18,NP,12,FALSE)=1,VLOOKUP(B18,NP,24,FALSE),-VLOOKUP(B18,NP,24,FALSE)))),IF(VLOOKUP(B18,NP,25,FALSE)="","",CONCATENATE(" / ",IF(VLOOKUP(B18,NP,12,FALSE)=1,VLOOKUP(B18,NP,25,FALSE),-VLOOKUP(B18,NP,25,FALSE)))),IF(VLOOKUP(B18,NP,26,FALSE)="","",CONCATENATE(" / ",IF(VLOOKUP(B18,NP,12,FALSE)=1,VLOOKUP(B18,NP,26,FALSE),-VLOOKUP(B18,NP,26,FALSE)))),IF(VLOOKUP(B18,NP,27,FALSE)="","",CONCATENATE(" / ",IF(VLOOKUP(B18,NP,12,FALSE)=1,VLOOKUP(B18,NP,27,FALSE),-VLOOKUP(B18,NP,27,FALSE)))),IF(VLOOKUP(B18,NP,28)="","",CONCATENATE(" / ",IF(VLOOKUP(B18,NP,12)=1,VLOOKUP(B18,NP,28),-VLOOKUP(B18,NP,28)))),IF(VLOOKUP(B18,NP,29)="","",CONCATENATE(" / ",IF(VLOOKUP(B18,NP,12)=1,VLOOKUP(B18,NP,29),-VLOOKUP(B18,NP,29))))))</f>
        <v/>
      </c>
      <c r="L20" s="71"/>
      <c r="M20" s="85"/>
      <c r="N20" s="71"/>
      <c r="O20" s="71"/>
      <c r="P20" s="85"/>
      <c r="Q20" s="71"/>
      <c r="R20" s="47"/>
      <c r="S20" s="6"/>
      <c r="T20" s="6"/>
      <c r="U20" s="92"/>
      <c r="V20" s="6"/>
      <c r="W20" s="6"/>
      <c r="X20" s="92"/>
      <c r="Y20" s="12"/>
      <c r="Z20" s="47"/>
      <c r="AG20" s="12"/>
      <c r="AH20" s="47"/>
    </row>
    <row r="21" spans="1:42" ht="12" customHeight="1" x14ac:dyDescent="0.25">
      <c r="A21" s="155"/>
      <c r="B21" s="152" t="str">
        <f>IF(OR(B20="",VLOOKUP(B18,NP,20,FALSE)=0),"",IF(LEN(VLOOKUP(B18,NP,20,FALSE))=7,VLOOKUP(B18,NP,20,FALSE),VLOOKUP(B18,NP,20,FALSE)))</f>
        <v/>
      </c>
      <c r="C21" s="66" t="str">
        <f>IF(B20="","",CONCATENATE(VLOOKUP(B18,NP,18,FALSE)," pts - ",VLOOKUP(B18,NP,21,FALSE)))</f>
        <v/>
      </c>
      <c r="D21" s="66"/>
      <c r="E21" s="80"/>
      <c r="F21" s="66"/>
      <c r="G21" s="66"/>
      <c r="H21" s="80"/>
      <c r="I21" s="66"/>
      <c r="J21" s="131">
        <v>18</v>
      </c>
      <c r="K21" s="114" t="s">
        <v>7</v>
      </c>
      <c r="L21" s="114"/>
      <c r="M21" s="115" t="str">
        <f>IF(VLOOKUP(J21,NP,32,FALSE)="","",IF(VLOOKUP(J21,NP,32,FALSE)=0,"",VLOOKUP(J21,NP,32,FALSE)))</f>
        <v/>
      </c>
      <c r="N21" s="116" t="str">
        <f>IF(VLOOKUP(J21,NP,33,FALSE)="","",IF(VLOOKUP(J21,NP,34,FALSE)=2,"",VLOOKUP(J21,NP,34,FALSE)))</f>
        <v/>
      </c>
      <c r="O21" s="116"/>
      <c r="P21" s="117" t="str">
        <f>IF(VLOOKUP(J21,NP,33,FALSE)="","",IF(VLOOKUP(J21,NP,33,FALSE)=0,"",VLOOKUP(J21,NP,33,FALSE)))</f>
        <v/>
      </c>
      <c r="Q21" s="118"/>
      <c r="R21" s="44">
        <f>IF(VLOOKUP(R15,NP,14,FALSE)=0,"",VLOOKUP(R15,NP,14,FALSE))</f>
        <v>41</v>
      </c>
      <c r="S21" s="40" t="str">
        <f>IF(R21="","",CONCATENATE(VLOOKUP(R15,NP,15,FALSE),"  ",VLOOKUP(R15,NP,16,FALSE)))</f>
        <v>FRIEDMANN  Christophe</v>
      </c>
      <c r="T21" s="40"/>
      <c r="U21" s="78"/>
      <c r="V21" s="40"/>
      <c r="W21" s="40"/>
      <c r="X21" s="78"/>
      <c r="Y21" s="40"/>
      <c r="Z21" s="47"/>
      <c r="AG21" s="12"/>
      <c r="AH21" s="47"/>
    </row>
    <row r="22" spans="1:42" ht="12" customHeight="1" x14ac:dyDescent="0.25">
      <c r="A22" s="157">
        <v>7</v>
      </c>
      <c r="B22" s="151" t="str">
        <f>IF(VLOOKUP(B24,NP,4,FALSE)=0,"",VLOOKUP(B24,NP,4,FALSE))</f>
        <v/>
      </c>
      <c r="C22" s="40" t="str">
        <f>IF(B22="","",CONCATENATE(VLOOKUP(B24,NP,5,FALSE),"  ",VLOOKUP(B24,NP,6,FALSE)))</f>
        <v/>
      </c>
      <c r="D22" s="40"/>
      <c r="E22" s="78"/>
      <c r="F22" s="40"/>
      <c r="G22" s="40"/>
      <c r="H22" s="78"/>
      <c r="I22" s="40"/>
      <c r="J22" s="9"/>
      <c r="K22" s="5"/>
      <c r="L22" s="5"/>
      <c r="M22" s="87"/>
      <c r="N22" s="5"/>
      <c r="O22" s="5"/>
      <c r="P22" s="87"/>
      <c r="Q22" s="12"/>
      <c r="R22" s="110">
        <v>8</v>
      </c>
      <c r="S22" s="72" t="str">
        <f>IF(R21="","",CONCATENATE(VLOOKUP(R15,NP,18,FALSE)," pts - ",VLOOKUP(R15,NP,21,FALSE)))</f>
        <v>1646 pts - PPC KERHUONNAIS</v>
      </c>
      <c r="T22" s="72"/>
      <c r="U22" s="86"/>
      <c r="V22" s="72"/>
      <c r="W22" s="72"/>
      <c r="X22" s="86"/>
      <c r="Y22" s="72"/>
      <c r="Z22" s="9"/>
      <c r="AA22" s="5"/>
      <c r="AB22" s="5"/>
      <c r="AC22" s="87"/>
      <c r="AD22" s="5"/>
      <c r="AE22" s="5"/>
      <c r="AF22" s="87"/>
      <c r="AG22" s="2"/>
      <c r="AH22" s="47"/>
    </row>
    <row r="23" spans="1:42" ht="12" customHeight="1" x14ac:dyDescent="0.25">
      <c r="A23" s="155"/>
      <c r="B23" s="152" t="str">
        <f>IF(OR(B22="",VLOOKUP(B24,NP,10,FALSE)=0),"",IF(LEN(VLOOKUP(B24,NP,10,FALSE))=7,VLOOKUP(B24,NP,10,FALSE),VLOOKUP(B24,NP,10,FALSE)))</f>
        <v/>
      </c>
      <c r="C23" s="63" t="str">
        <f>IF(B22="","",CONCATENATE(VLOOKUP(B24,NP,8,FALSE)," pts - ",VLOOKUP(B24,NP,11,FALSE)))</f>
        <v/>
      </c>
      <c r="D23" s="63"/>
      <c r="E23" s="79"/>
      <c r="F23" s="63"/>
      <c r="G23" s="63"/>
      <c r="H23" s="79"/>
      <c r="I23" s="63"/>
      <c r="J23" s="135"/>
      <c r="K23" s="120"/>
      <c r="L23" s="132"/>
      <c r="M23" s="133"/>
      <c r="N23" s="132"/>
      <c r="O23" s="132"/>
      <c r="P23" s="133"/>
      <c r="Q23" s="43"/>
      <c r="R23" s="46"/>
      <c r="S23" s="71" t="str">
        <f>IF(R21="","",CONCATENATE(IF(VLOOKUP(J21,NP,23,FALSE)="","",IF(VLOOKUP(J21,NP,12,FALSE)=1,VLOOKUP(J21,NP,23,FALSE),-VLOOKUP(J21,NP,23,FALSE))),IF(VLOOKUP(J21,NP,24,FALSE)="","",CONCATENATE(" / ",IF(VLOOKUP(J21,NP,12,FALSE)=1,VLOOKUP(J21,NP,24,FALSE),-VLOOKUP(J21,NP,24,FALSE)))),IF(VLOOKUP(J21,NP,25,FALSE)="","",CONCATENATE(" / ",IF(VLOOKUP(J21,NP,12,FALSE)=1,VLOOKUP(J21,NP,25,FALSE),-VLOOKUP(J21,NP,25,FALSE)))),IF(VLOOKUP(J21,NP,26,FALSE)="","",CONCATENATE(" / ",IF(VLOOKUP(J21,NP,12,FALSE)=1,VLOOKUP(J21,NP,26,FALSE),-VLOOKUP(J21,NP,26,FALSE)))),IF(VLOOKUP(J21,NP,27,FALSE)="","",CONCATENATE(" / ",IF(VLOOKUP(J21,NP,12,FALSE)=1,VLOOKUP(J21,NP,27,FALSE),-VLOOKUP(J21,NP,27,FALSE)))),IF(VLOOKUP(J21,NP,28)="","",CONCATENATE(" / ",IF(VLOOKUP(J21,NP,12)=1,VLOOKUP(J21,NP,28),-VLOOKUP(J21,NP,28)))),IF(VLOOKUP(J21,NP,29)="","",CONCATENATE(" / ",IF(VLOOKUP(J21,NP,12)=1,VLOOKUP(J21,NP,29),-VLOOKUP(J21,NP,29))))))</f>
        <v/>
      </c>
      <c r="T23" s="71"/>
      <c r="U23" s="85"/>
      <c r="V23" s="71"/>
      <c r="W23" s="71"/>
      <c r="X23" s="85"/>
      <c r="Y23" s="71"/>
      <c r="AH23" s="47"/>
    </row>
    <row r="24" spans="1:42" ht="12" customHeight="1" x14ac:dyDescent="0.25">
      <c r="A24" s="155"/>
      <c r="B24" s="153">
        <v>4</v>
      </c>
      <c r="C24" s="114" t="s">
        <v>7</v>
      </c>
      <c r="D24" s="114"/>
      <c r="E24" s="115" t="str">
        <f>IF(VLOOKUP(B24,NP,32,FALSE)="","",IF(VLOOKUP(B24,NP,32,FALSE)=0,"",VLOOKUP(B24,NP,32,FALSE)))</f>
        <v/>
      </c>
      <c r="F24" s="116" t="str">
        <f>IF(VLOOKUP(B24,NP,33,FALSE)="","",IF(VLOOKUP(B24,NP,34,FALSE)=2,"",VLOOKUP(B24,NP,34,FALSE)))</f>
        <v/>
      </c>
      <c r="G24" s="116"/>
      <c r="H24" s="117" t="str">
        <f>IF(VLOOKUP(B24,NP,33,FALSE)="","",IF(VLOOKUP(B24,NP,33,FALSE)=0,"",VLOOKUP(B24,NP,33,FALSE)))</f>
        <v/>
      </c>
      <c r="I24" s="118"/>
      <c r="J24" s="44">
        <f>IF(VLOOKUP(J21,NP,14,FALSE)=0,"",VLOOKUP(J21,NP,14,FALSE))</f>
        <v>36</v>
      </c>
      <c r="K24" s="40" t="str">
        <f>IF(J24="","",CONCATENATE(VLOOKUP(J21,NP,15,FALSE),"  ",VLOOKUP(J21,NP,16,FALSE)))</f>
        <v>SAOUT  Erwan</v>
      </c>
      <c r="L24" s="40"/>
      <c r="M24" s="78"/>
      <c r="N24" s="40"/>
      <c r="O24" s="40"/>
      <c r="P24" s="78"/>
      <c r="Q24" s="40"/>
      <c r="R24" s="47"/>
      <c r="S24" s="32"/>
      <c r="T24" s="32"/>
      <c r="U24" s="68"/>
      <c r="V24" s="32"/>
      <c r="W24" s="32"/>
      <c r="X24" s="68"/>
      <c r="Y24" s="11"/>
      <c r="AG24" s="12"/>
      <c r="AH24" s="47"/>
    </row>
    <row r="25" spans="1:42" ht="12" customHeight="1" x14ac:dyDescent="0.25">
      <c r="A25" s="155"/>
      <c r="B25" s="154"/>
      <c r="C25" s="120"/>
      <c r="D25" s="120"/>
      <c r="E25" s="121"/>
      <c r="F25" s="120"/>
      <c r="G25" s="120"/>
      <c r="H25" s="121"/>
      <c r="I25" s="122"/>
      <c r="J25" s="110">
        <v>8</v>
      </c>
      <c r="K25" s="72" t="str">
        <f>IF(J24="","",CONCATENATE(VLOOKUP(J21,NP,18,FALSE)," pts - ",VLOOKUP(J21,NP,21,FALSE)))</f>
        <v>1668 pts - TT LANDIVISIAU</v>
      </c>
      <c r="L25" s="72"/>
      <c r="M25" s="86"/>
      <c r="N25" s="72"/>
      <c r="O25" s="72"/>
      <c r="P25" s="86"/>
      <c r="Q25" s="72"/>
      <c r="S25" s="12"/>
      <c r="T25" s="12"/>
      <c r="U25" s="93"/>
      <c r="V25" s="12"/>
      <c r="W25" s="12"/>
      <c r="X25" s="93"/>
      <c r="Y25" s="12"/>
      <c r="AG25" s="12"/>
      <c r="AH25" s="47"/>
    </row>
    <row r="26" spans="1:42" ht="12" customHeight="1" x14ac:dyDescent="0.25">
      <c r="A26" s="159">
        <v>8</v>
      </c>
      <c r="B26" s="151">
        <f>IF(VLOOKUP(B24,NP,14,FALSE)=0,"",VLOOKUP(B24,NP,14,FALSE))</f>
        <v>36</v>
      </c>
      <c r="C26" s="40" t="str">
        <f>IF(B26="","",CONCATENATE(VLOOKUP(B24,NP,15,FALSE),"  ",VLOOKUP(B24,NP,16,FALSE)))</f>
        <v>SAOUT  Erwan</v>
      </c>
      <c r="D26" s="129"/>
      <c r="E26" s="130"/>
      <c r="F26" s="129"/>
      <c r="G26" s="129"/>
      <c r="H26" s="130"/>
      <c r="I26" s="42"/>
      <c r="J26" s="46"/>
      <c r="K26" s="71" t="str">
        <f>IF(J24="","",CONCATENATE(IF(VLOOKUP(B24,NP,23,FALSE)="","",IF(VLOOKUP(B24,NP,12,FALSE)=1,VLOOKUP(B24,NP,23,FALSE),-VLOOKUP(B24,NP,23,FALSE))),IF(VLOOKUP(B24,NP,24,FALSE)="","",CONCATENATE(" / ",IF(VLOOKUP(B24,NP,12,FALSE)=1,VLOOKUP(B24,NP,24,FALSE),-VLOOKUP(B24,NP,24,FALSE)))),IF(VLOOKUP(B24,NP,25,FALSE)="","",CONCATENATE(" / ",IF(VLOOKUP(B24,NP,12,FALSE)=1,VLOOKUP(B24,NP,25,FALSE),-VLOOKUP(B24,NP,25,FALSE)))),IF(VLOOKUP(B24,NP,26,FALSE)="","",CONCATENATE(" / ",IF(VLOOKUP(B24,NP,12,FALSE)=1,VLOOKUP(B24,NP,26,FALSE),-VLOOKUP(B24,NP,26,FALSE)))),IF(VLOOKUP(B24,NP,27,FALSE)="","",CONCATENATE(" / ",IF(VLOOKUP(B24,NP,12,FALSE)=1,VLOOKUP(B24,NP,27,FALSE),-VLOOKUP(B24,NP,27,FALSE)))),IF(VLOOKUP(B24,NP,28)="","",CONCATENATE(" / ",IF(VLOOKUP(B24,NP,12)=1,VLOOKUP(B24,NP,28),-VLOOKUP(B24,NP,28)))),IF(VLOOKUP(B24,NP,29)="","",CONCATENATE(" / ",IF(VLOOKUP(B24,NP,12)=1,VLOOKUP(B24,NP,29),-VLOOKUP(B24,NP,29))))))</f>
        <v/>
      </c>
      <c r="L26" s="71"/>
      <c r="M26" s="85"/>
      <c r="N26" s="71"/>
      <c r="O26" s="71"/>
      <c r="P26" s="85"/>
      <c r="Q26" s="71"/>
      <c r="R26" s="4"/>
      <c r="S26" s="12"/>
      <c r="T26" s="12"/>
      <c r="U26" s="93"/>
      <c r="V26" s="12"/>
      <c r="W26" s="12"/>
      <c r="X26" s="93"/>
      <c r="AG26" s="12"/>
      <c r="AH26" s="110">
        <v>1</v>
      </c>
    </row>
    <row r="27" spans="1:42" ht="12" customHeight="1" x14ac:dyDescent="0.25">
      <c r="A27" s="155"/>
      <c r="B27" s="152" t="str">
        <f>IF(OR(B26="",VLOOKUP(B24,NP,20,FALSE)=0),"",IF(LEN(VLOOKUP(B24,NP,20,FALSE))=7,VLOOKUP(B24,NP,20,FALSE),VLOOKUP(B24,NP,20,FALSE)))</f>
        <v>03290044</v>
      </c>
      <c r="C27" s="63" t="str">
        <f>IF(B26="","",CONCATENATE(VLOOKUP(B24,NP,18,FALSE)," pts - ",VLOOKUP(B24,NP,21,FALSE)))</f>
        <v>1668 pts - TT LANDIVISIAU</v>
      </c>
      <c r="D27" s="63"/>
      <c r="E27" s="79"/>
      <c r="F27" s="63"/>
      <c r="G27" s="63"/>
      <c r="H27" s="79"/>
      <c r="I27" s="63"/>
      <c r="J27" s="2"/>
      <c r="K27" s="2"/>
      <c r="Z27" s="143">
        <v>29</v>
      </c>
      <c r="AA27" s="114" t="s">
        <v>7</v>
      </c>
      <c r="AB27" s="114"/>
      <c r="AC27" s="115" t="str">
        <f>IF(VLOOKUP(Z27,NP,32,FALSE)="","",IF(VLOOKUP(Z27,NP,32,FALSE)=0,"",VLOOKUP(Z27,NP,32,FALSE)))</f>
        <v/>
      </c>
      <c r="AD27" s="116" t="str">
        <f>IF(VLOOKUP(Z27,NP,33,FALSE)="","",IF(VLOOKUP(Z27,NP,34,FALSE)=2,"",VLOOKUP(Z27,NP,34,FALSE)))</f>
        <v/>
      </c>
      <c r="AE27" s="116"/>
      <c r="AF27" s="117" t="str">
        <f>IF(VLOOKUP(Z27,NP,33,FALSE)="","",IF(VLOOKUP(Z27,NP,33,FALSE)=0,"",VLOOKUP(Z27,NP,33,FALSE)))</f>
        <v/>
      </c>
      <c r="AG27" s="118"/>
      <c r="AH27" s="44">
        <f>IF(VLOOKUP(AH51,NP,4,FALSE)=0,"",VLOOKUP(AH51,NP,4,FALSE))</f>
        <v>50</v>
      </c>
      <c r="AI27" s="40" t="str">
        <f>IF(AH27="","",CONCATENATE(VLOOKUP(AH51,NP,5,FALSE),"  ",VLOOKUP(AH51,NP,6,FALSE)))</f>
        <v>LE HELLOCO  Evan</v>
      </c>
      <c r="AJ27" s="40"/>
      <c r="AK27" s="78"/>
      <c r="AL27" s="40"/>
      <c r="AM27" s="40"/>
      <c r="AN27" s="78"/>
      <c r="AO27" s="40"/>
    </row>
    <row r="28" spans="1:42" ht="12" customHeight="1" x14ac:dyDescent="0.25">
      <c r="A28" s="159">
        <v>9</v>
      </c>
      <c r="B28" s="151">
        <f>IF(VLOOKUP(B30,NP,4,FALSE)=0,"",VLOOKUP(B30,NP,4,FALSE))</f>
        <v>50</v>
      </c>
      <c r="C28" s="40" t="str">
        <f>IF(B28="","",CONCATENATE(VLOOKUP(B30,NP,5,FALSE),"  ",VLOOKUP(B30,NP,6,FALSE)))</f>
        <v>LE HELLOCO  Evan</v>
      </c>
      <c r="D28" s="40"/>
      <c r="E28" s="78"/>
      <c r="F28" s="40"/>
      <c r="G28" s="40"/>
      <c r="H28" s="78"/>
      <c r="I28" s="40"/>
      <c r="AG28" s="12"/>
      <c r="AH28" s="45"/>
      <c r="AI28" s="67" t="str">
        <f>IF(AH27="","",CONCATENATE(VLOOKUP(AH51,NP,8,FALSE)," pts - ",VLOOKUP(AH51,NP,11,FALSE)))</f>
        <v>1562 pts - TENNIS DE TABLE DE LOPERHET</v>
      </c>
      <c r="AJ28" s="67"/>
      <c r="AK28" s="84"/>
      <c r="AL28" s="67"/>
      <c r="AM28" s="67"/>
      <c r="AN28" s="84"/>
      <c r="AO28" s="67"/>
      <c r="AP28" s="47"/>
    </row>
    <row r="29" spans="1:42" ht="12" customHeight="1" x14ac:dyDescent="0.25">
      <c r="A29" s="155"/>
      <c r="B29" s="152" t="str">
        <f>IF(OR(B28="",VLOOKUP(B30,NP,10,FALSE)=0),"",IF(LEN(VLOOKUP(B30,NP,10,FALSE))=7,VLOOKUP(B30,NP,10,FALSE),VLOOKUP(B30,NP,10,FALSE)))</f>
        <v>03290047</v>
      </c>
      <c r="C29" s="63" t="str">
        <f>IF(B28="","",CONCATENATE(VLOOKUP(B30,NP,8,FALSE)," pts - ",VLOOKUP(B30,NP,11,FALSE)))</f>
        <v>1562 pts - TENNIS DE TABLE DE LOPERHET</v>
      </c>
      <c r="D29" s="63"/>
      <c r="E29" s="79"/>
      <c r="F29" s="63"/>
      <c r="G29" s="63"/>
      <c r="H29" s="79"/>
      <c r="I29" s="63"/>
      <c r="J29" s="110">
        <v>9</v>
      </c>
      <c r="AG29" s="12"/>
      <c r="AH29" s="46"/>
      <c r="AI29" s="71" t="str">
        <f>IF(AH27="","",CONCATENATE(IF(VLOOKUP(Z27,NP,23,FALSE)="","",IF(VLOOKUP(Z27,NP,12,FALSE)=1,VLOOKUP(Z27,NP,23,FALSE),-VLOOKUP(Z27,NP,23,FALSE))),IF(VLOOKUP(Z27,NP,24,FALSE)="","",CONCATENATE(" / ",IF(VLOOKUP(Z27,NP,12,FALSE)=1,VLOOKUP(Z27,NP,24,FALSE),-VLOOKUP(Z27,NP,24,FALSE)))),IF(VLOOKUP(Z27,NP,25,FALSE)="","",CONCATENATE(" / ",IF(VLOOKUP(Z27,NP,12,FALSE)=1,VLOOKUP(Z27,NP,25,FALSE),-VLOOKUP(Z27,NP,25,FALSE)))),IF(VLOOKUP(Z27,NP,26,FALSE)="","",CONCATENATE(" / ",IF(VLOOKUP(Z27,NP,12,FALSE)=1,VLOOKUP(Z27,NP,26,FALSE),-VLOOKUP(Z27,NP,26,FALSE)))),IF(VLOOKUP(Z27,NP,27,FALSE)="","",CONCATENATE(" / ",IF(VLOOKUP(Z27,NP,12,FALSE)=1,VLOOKUP(Z27,NP,27,FALSE),-VLOOKUP(Z27,NP,27,FALSE)))),IF(VLOOKUP(Z27,NP,28)="","",CONCATENATE(" / ",IF(VLOOKUP(Z27,NP,12)=1,VLOOKUP(Z27,NP,28),-VLOOKUP(Z27,NP,28)))),IF(VLOOKUP(Z27,NP,29)="","",CONCATENATE(" / ",IF(VLOOKUP(Z27,NP,12)=1,VLOOKUP(Z27,NP,29),-VLOOKUP(Z27,NP,29))))))</f>
        <v/>
      </c>
      <c r="AJ29" s="71"/>
      <c r="AK29" s="85"/>
      <c r="AL29" s="71"/>
      <c r="AM29" s="71"/>
      <c r="AN29" s="85"/>
      <c r="AO29" s="71"/>
      <c r="AP29" s="47"/>
    </row>
    <row r="30" spans="1:42" ht="12" customHeight="1" x14ac:dyDescent="0.25">
      <c r="A30" s="155"/>
      <c r="B30" s="153">
        <v>5</v>
      </c>
      <c r="C30" s="114" t="s">
        <v>7</v>
      </c>
      <c r="D30" s="114"/>
      <c r="E30" s="115" t="str">
        <f>IF(VLOOKUP(B30,NP,32,FALSE)="","",IF(VLOOKUP(B30,NP,32,FALSE)=0,"",VLOOKUP(B30,NP,32,FALSE)))</f>
        <v/>
      </c>
      <c r="F30" s="116" t="str">
        <f>IF(VLOOKUP(B30,NP,33,FALSE)="","",IF(VLOOKUP(B30,NP,34,FALSE)=2,"",VLOOKUP(B30,NP,34,FALSE)))</f>
        <v/>
      </c>
      <c r="G30" s="116"/>
      <c r="H30" s="117" t="str">
        <f>IF(VLOOKUP(B30,NP,33,FALSE)="","",IF(VLOOKUP(B30,NP,33,FALSE)=0,"",VLOOKUP(B30,NP,33,FALSE)))</f>
        <v/>
      </c>
      <c r="I30" s="118"/>
      <c r="J30" s="44">
        <f>IF(VLOOKUP(J33,NP,4,FALSE)=0,"",VLOOKUP(J33,NP,4,FALSE))</f>
        <v>50</v>
      </c>
      <c r="K30" s="40" t="str">
        <f>IF(J30="","",CONCATENATE(VLOOKUP(J33,NP,5,FALSE),"  ",VLOOKUP(J33,NP,6,FALSE)))</f>
        <v>LE HELLOCO  Evan</v>
      </c>
      <c r="L30" s="40"/>
      <c r="M30" s="78"/>
      <c r="N30" s="40"/>
      <c r="O30" s="40"/>
      <c r="P30" s="78"/>
      <c r="Q30" s="40"/>
      <c r="AG30" s="12"/>
      <c r="AH30" s="47"/>
      <c r="AO30" s="12"/>
      <c r="AP30" s="47"/>
    </row>
    <row r="31" spans="1:42" ht="12" customHeight="1" x14ac:dyDescent="0.25">
      <c r="A31" s="155"/>
      <c r="B31" s="154"/>
      <c r="C31" s="120"/>
      <c r="D31" s="120"/>
      <c r="E31" s="121"/>
      <c r="F31" s="120"/>
      <c r="G31" s="120"/>
      <c r="H31" s="121"/>
      <c r="I31" s="122"/>
      <c r="J31" s="45"/>
      <c r="K31" s="67" t="str">
        <f>IF(J30="","",CONCATENATE(VLOOKUP(J33,NP,8,FALSE)," pts - ",VLOOKUP(J33,NP,11,FALSE)))</f>
        <v>1562 pts - TENNIS DE TABLE DE LOPERHET</v>
      </c>
      <c r="L31" s="67"/>
      <c r="M31" s="84"/>
      <c r="N31" s="67"/>
      <c r="O31" s="67"/>
      <c r="P31" s="84"/>
      <c r="Q31" s="67"/>
      <c r="R31" s="47"/>
      <c r="AG31" s="12"/>
      <c r="AH31" s="47"/>
      <c r="AO31" s="12"/>
      <c r="AP31" s="47"/>
    </row>
    <row r="32" spans="1:42" ht="12" customHeight="1" x14ac:dyDescent="0.25">
      <c r="A32" s="157">
        <v>10</v>
      </c>
      <c r="B32" s="151" t="str">
        <f>IF(VLOOKUP(B30,NP,14,FALSE)=0,"",VLOOKUP(B30,NP,14,FALSE))</f>
        <v/>
      </c>
      <c r="C32" s="40" t="str">
        <f>IF(B32="","",CONCATENATE(VLOOKUP(B30,NP,15,FALSE),"  ",VLOOKUP(B30,NP,16,FALSE)))</f>
        <v/>
      </c>
      <c r="D32" s="129"/>
      <c r="E32" s="130"/>
      <c r="F32" s="129"/>
      <c r="G32" s="129"/>
      <c r="H32" s="130"/>
      <c r="I32" s="42"/>
      <c r="J32" s="46"/>
      <c r="K32" s="71" t="str">
        <f>IF(J30="","",CONCATENATE(IF(VLOOKUP(B30,NP,23,FALSE)="","",IF(VLOOKUP(B30,NP,12,FALSE)=1,VLOOKUP(B30,NP,23,FALSE),-VLOOKUP(B30,NP,23,FALSE))),IF(VLOOKUP(B30,NP,24,FALSE)="","",CONCATENATE(" / ",IF(VLOOKUP(B30,NP,12,FALSE)=1,VLOOKUP(B30,NP,24,FALSE),-VLOOKUP(B30,NP,24,FALSE)))),IF(VLOOKUP(B30,NP,25,FALSE)="","",CONCATENATE(" / ",IF(VLOOKUP(B30,NP,12,FALSE)=1,VLOOKUP(B30,NP,25,FALSE),-VLOOKUP(B30,NP,25,FALSE)))),IF(VLOOKUP(B30,NP,26,FALSE)="","",CONCATENATE(" / ",IF(VLOOKUP(B30,NP,12,FALSE)=1,VLOOKUP(B30,NP,26,FALSE),-VLOOKUP(B30,NP,26,FALSE)))),IF(VLOOKUP(B30,NP,27,FALSE)="","",CONCATENATE(" / ",IF(VLOOKUP(B30,NP,12,FALSE)=1,VLOOKUP(B30,NP,27,FALSE),-VLOOKUP(B30,NP,27,FALSE)))),IF(VLOOKUP(B30,NP,28)="","",CONCATENATE(" / ",IF(VLOOKUP(B30,NP,12)=1,VLOOKUP(B30,NP,28),-VLOOKUP(B30,NP,28)))),IF(VLOOKUP(B30,NP,29)="","",CONCATENATE(" / ",IF(VLOOKUP(B30,NP,12)=1,VLOOKUP(B30,NP,29),-VLOOKUP(B30,NP,29))))))</f>
        <v/>
      </c>
      <c r="L32" s="71"/>
      <c r="M32" s="85"/>
      <c r="N32" s="71"/>
      <c r="O32" s="71"/>
      <c r="P32" s="85"/>
      <c r="Q32" s="71"/>
      <c r="R32" s="110">
        <v>9</v>
      </c>
      <c r="AG32" s="12"/>
      <c r="AH32" s="47"/>
      <c r="AO32" s="12"/>
      <c r="AP32" s="47"/>
    </row>
    <row r="33" spans="1:42" ht="12" customHeight="1" x14ac:dyDescent="0.25">
      <c r="A33" s="155"/>
      <c r="B33" s="152" t="str">
        <f>IF(OR(B32="",VLOOKUP(B30,NP,20,FALSE)=0),"",IF(LEN(VLOOKUP(B30,NP,20,FALSE))=7,VLOOKUP(B30,NP,20,FALSE),VLOOKUP(B30,NP,20,FALSE)))</f>
        <v/>
      </c>
      <c r="C33" s="63" t="str">
        <f>IF(B32="","",CONCATENATE(VLOOKUP(B30,NP,18,FALSE)," pts - ",VLOOKUP(B30,NP,21,FALSE)))</f>
        <v/>
      </c>
      <c r="D33" s="63"/>
      <c r="E33" s="79"/>
      <c r="F33" s="63"/>
      <c r="G33" s="63"/>
      <c r="H33" s="79"/>
      <c r="I33" s="63"/>
      <c r="J33" s="131">
        <v>19</v>
      </c>
      <c r="K33" s="114" t="s">
        <v>7</v>
      </c>
      <c r="L33" s="114"/>
      <c r="M33" s="115" t="str">
        <f>IF(VLOOKUP(J33,NP,32,FALSE)="","",IF(VLOOKUP(J33,NP,32,FALSE)=0,"",VLOOKUP(J33,NP,32,FALSE)))</f>
        <v/>
      </c>
      <c r="N33" s="116" t="str">
        <f>IF(VLOOKUP(J33,NP,33,FALSE)="","",IF(VLOOKUP(J33,NP,34,FALSE)=2,"",VLOOKUP(J33,NP,34,FALSE)))</f>
        <v/>
      </c>
      <c r="O33" s="116"/>
      <c r="P33" s="117" t="str">
        <f>IF(VLOOKUP(J33,NP,33,FALSE)="","",IF(VLOOKUP(J33,NP,33,FALSE)=0,"",VLOOKUP(J33,NP,33,FALSE)))</f>
        <v/>
      </c>
      <c r="Q33" s="118"/>
      <c r="R33" s="44">
        <f>IF(VLOOKUP(R39,NP,4,FALSE)=0,"",VLOOKUP(R39,NP,4,FALSE))</f>
        <v>50</v>
      </c>
      <c r="S33" s="40" t="str">
        <f>IF(R33="","",CONCATENATE(VLOOKUP(R39,NP,5,FALSE),"  ",VLOOKUP(R39,NP,6,FALSE)))</f>
        <v>LE HELLOCO  Evan</v>
      </c>
      <c r="T33" s="40"/>
      <c r="U33" s="78"/>
      <c r="V33" s="40"/>
      <c r="W33" s="40"/>
      <c r="X33" s="78"/>
      <c r="Y33" s="40"/>
      <c r="AH33" s="47"/>
      <c r="AO33" s="12"/>
      <c r="AP33" s="47"/>
    </row>
    <row r="34" spans="1:42" ht="12" customHeight="1" x14ac:dyDescent="0.25">
      <c r="A34" s="157">
        <v>11</v>
      </c>
      <c r="B34" s="151">
        <f>IF(VLOOKUP(B36,NP,4,FALSE)=0,"",VLOOKUP(B36,NP,4,FALSE))</f>
        <v>56</v>
      </c>
      <c r="C34" s="40" t="str">
        <f>IF(B34="","",CONCATENATE(VLOOKUP(B36,NP,5,FALSE),"  ",VLOOKUP(B36,NP,6,FALSE)))</f>
        <v>BECQUET  Sebastien</v>
      </c>
      <c r="D34" s="40"/>
      <c r="E34" s="78"/>
      <c r="F34" s="40"/>
      <c r="G34" s="40"/>
      <c r="H34" s="78"/>
      <c r="I34" s="40"/>
      <c r="J34" s="41"/>
      <c r="K34" s="132"/>
      <c r="L34" s="132"/>
      <c r="M34" s="133"/>
      <c r="N34" s="132"/>
      <c r="O34" s="132"/>
      <c r="P34" s="133"/>
      <c r="Q34" s="43"/>
      <c r="R34" s="45"/>
      <c r="S34" s="67" t="str">
        <f>IF(R33="","",CONCATENATE(VLOOKUP(R39,NP,8,FALSE)," pts - ",VLOOKUP(R39,NP,11,FALSE)))</f>
        <v>1562 pts - TENNIS DE TABLE DE LOPERHET</v>
      </c>
      <c r="T34" s="67"/>
      <c r="U34" s="84"/>
      <c r="V34" s="67"/>
      <c r="W34" s="67"/>
      <c r="X34" s="84"/>
      <c r="Y34" s="67"/>
      <c r="Z34" s="47"/>
      <c r="AH34" s="47"/>
      <c r="AO34" s="12"/>
      <c r="AP34" s="47"/>
    </row>
    <row r="35" spans="1:42" ht="12" customHeight="1" x14ac:dyDescent="0.25">
      <c r="A35" s="155"/>
      <c r="B35" s="152" t="str">
        <f>IF(OR(B34="",VLOOKUP(B36,NP,10,FALSE)=0),"",IF(LEN(VLOOKUP(B36,NP,10,FALSE))=7,VLOOKUP(B36,NP,10,FALSE),VLOOKUP(B36,NP,10,FALSE)))</f>
        <v>03290081</v>
      </c>
      <c r="C35" s="63" t="str">
        <f>IF(B34="","",CONCATENATE(VLOOKUP(B36,NP,8,FALSE)," pts - ",VLOOKUP(B36,NP,11,FALSE)))</f>
        <v>1523 pts - PPC KERHUONNAIS</v>
      </c>
      <c r="D35" s="63"/>
      <c r="E35" s="79"/>
      <c r="F35" s="63"/>
      <c r="G35" s="63"/>
      <c r="H35" s="79"/>
      <c r="I35" s="63"/>
      <c r="J35" s="135"/>
      <c r="K35" s="120"/>
      <c r="L35" s="132"/>
      <c r="M35" s="133"/>
      <c r="N35" s="132"/>
      <c r="O35" s="132"/>
      <c r="P35" s="133"/>
      <c r="Q35" s="43"/>
      <c r="R35" s="46"/>
      <c r="S35" s="71" t="str">
        <f>IF(R33="","",CONCATENATE(IF(VLOOKUP(J33,NP,23,FALSE)="","",IF(VLOOKUP(J33,NP,12,FALSE)=1,VLOOKUP(J33,NP,23,FALSE),-VLOOKUP(J33,NP,23,FALSE))),IF(VLOOKUP(J33,NP,24,FALSE)="","",CONCATENATE(" / ",IF(VLOOKUP(J33,NP,12,FALSE)=1,VLOOKUP(J33,NP,24,FALSE),-VLOOKUP(J33,NP,24,FALSE)))),IF(VLOOKUP(J33,NP,25,FALSE)="","",CONCATENATE(" / ",IF(VLOOKUP(J33,NP,12,FALSE)=1,VLOOKUP(J33,NP,25,FALSE),-VLOOKUP(J33,NP,25,FALSE)))),IF(VLOOKUP(J33,NP,26,FALSE)="","",CONCATENATE(" / ",IF(VLOOKUP(J33,NP,12,FALSE)=1,VLOOKUP(J33,NP,26,FALSE),-VLOOKUP(J33,NP,26,FALSE)))),IF(VLOOKUP(J33,NP,27,FALSE)="","",CONCATENATE(" / ",IF(VLOOKUP(J33,NP,12,FALSE)=1,VLOOKUP(J33,NP,27,FALSE),-VLOOKUP(J33,NP,27,FALSE)))),IF(VLOOKUP(J33,NP,28)="","",CONCATENATE(" / ",IF(VLOOKUP(J33,NP,12)=1,VLOOKUP(J33,NP,28),-VLOOKUP(J33,NP,28)))),IF(VLOOKUP(J33,NP,29)="","",CONCATENATE(" / ",IF(VLOOKUP(J33,NP,12)=1,VLOOKUP(J33,NP,29),-VLOOKUP(J33,NP,29))))))</f>
        <v/>
      </c>
      <c r="T35" s="71"/>
      <c r="U35" s="85"/>
      <c r="V35" s="71"/>
      <c r="W35" s="71"/>
      <c r="X35" s="85"/>
      <c r="Y35" s="71"/>
      <c r="Z35" s="47"/>
      <c r="AH35" s="47"/>
      <c r="AO35" s="12"/>
      <c r="AP35" s="47"/>
    </row>
    <row r="36" spans="1:42" ht="12" customHeight="1" x14ac:dyDescent="0.25">
      <c r="A36" s="155"/>
      <c r="B36" s="153">
        <v>6</v>
      </c>
      <c r="C36" s="114" t="s">
        <v>7</v>
      </c>
      <c r="D36" s="114"/>
      <c r="E36" s="115" t="str">
        <f>IF(VLOOKUP(B36,NP,32,FALSE)="","",IF(VLOOKUP(B36,NP,32,FALSE)=0,"",VLOOKUP(B36,NP,32,FALSE)))</f>
        <v/>
      </c>
      <c r="F36" s="116" t="str">
        <f>IF(VLOOKUP(B36,NP,33,FALSE)="","",IF(VLOOKUP(B36,NP,34,FALSE)=2,"",VLOOKUP(B36,NP,34,FALSE)))</f>
        <v/>
      </c>
      <c r="G36" s="116"/>
      <c r="H36" s="117" t="str">
        <f>IF(VLOOKUP(B36,NP,33,FALSE)="","",IF(VLOOKUP(B36,NP,33,FALSE)=0,"",VLOOKUP(B36,NP,33,FALSE)))</f>
        <v/>
      </c>
      <c r="I36" s="118"/>
      <c r="J36" s="44">
        <f>IF(VLOOKUP(J33,NP,14,FALSE)=0,"",VLOOKUP(J33,NP,14,FALSE))</f>
        <v>56</v>
      </c>
      <c r="K36" s="40" t="str">
        <f>IF(J36="","",CONCATENATE(VLOOKUP(J33,NP,15,FALSE),"  ",VLOOKUP(J33,NP,16,FALSE)))</f>
        <v>BECQUET  Sebastien</v>
      </c>
      <c r="L36" s="40"/>
      <c r="M36" s="78"/>
      <c r="N36" s="40"/>
      <c r="O36" s="40"/>
      <c r="P36" s="78"/>
      <c r="Q36" s="40"/>
      <c r="R36" s="47"/>
      <c r="Y36" s="12"/>
      <c r="Z36" s="47"/>
      <c r="AH36" s="47"/>
      <c r="AO36" s="12"/>
      <c r="AP36" s="47"/>
    </row>
    <row r="37" spans="1:42" ht="12" customHeight="1" x14ac:dyDescent="0.25">
      <c r="A37" s="155"/>
      <c r="B37" s="154"/>
      <c r="C37" s="120"/>
      <c r="D37" s="120"/>
      <c r="E37" s="121"/>
      <c r="F37" s="120"/>
      <c r="G37" s="120"/>
      <c r="H37" s="121"/>
      <c r="I37" s="122"/>
      <c r="J37" s="110">
        <v>12</v>
      </c>
      <c r="K37" s="72" t="str">
        <f>IF(J36="","",CONCATENATE(VLOOKUP(J33,NP,18,FALSE)," pts - ",VLOOKUP(J33,NP,21,FALSE)))</f>
        <v>1523 pts - PPC KERHUONNAIS</v>
      </c>
      <c r="L37" s="72"/>
      <c r="M37" s="86"/>
      <c r="N37" s="72"/>
      <c r="O37" s="72"/>
      <c r="P37" s="86"/>
      <c r="Q37" s="72"/>
      <c r="R37" s="12"/>
      <c r="Y37" s="12"/>
      <c r="Z37" s="47"/>
      <c r="AH37" s="47"/>
      <c r="AO37" s="12"/>
      <c r="AP37" s="47"/>
    </row>
    <row r="38" spans="1:42" ht="12" customHeight="1" x14ac:dyDescent="0.25">
      <c r="A38" s="158">
        <v>12</v>
      </c>
      <c r="B38" s="151">
        <f>IF(VLOOKUP(B36,NP,14,FALSE)=0,"",VLOOKUP(B36,NP,14,FALSE))</f>
        <v>54</v>
      </c>
      <c r="C38" s="40" t="str">
        <f>IF(B38="","",CONCATENATE(VLOOKUP(B36,NP,15,FALSE),"  ",VLOOKUP(B36,NP,16,FALSE)))</f>
        <v>LE HELLOCO  Titouan</v>
      </c>
      <c r="D38" s="129"/>
      <c r="E38" s="130"/>
      <c r="F38" s="129"/>
      <c r="G38" s="129"/>
      <c r="H38" s="130"/>
      <c r="I38" s="42"/>
      <c r="J38" s="46"/>
      <c r="K38" s="71" t="str">
        <f>IF(J36="","",CONCATENATE(IF(VLOOKUP(B36,NP,23,FALSE)="","",IF(VLOOKUP(B36,NP,12,FALSE)=1,VLOOKUP(B36,NP,23,FALSE),-VLOOKUP(B36,NP,23,FALSE))),IF(VLOOKUP(B36,NP,24,FALSE)="","",CONCATENATE(" / ",IF(VLOOKUP(B36,NP,12,FALSE)=1,VLOOKUP(B36,NP,24,FALSE),-VLOOKUP(B36,NP,24,FALSE)))),IF(VLOOKUP(B36,NP,25,FALSE)="","",CONCATENATE(" / ",IF(VLOOKUP(B36,NP,12,FALSE)=1,VLOOKUP(B36,NP,25,FALSE),-VLOOKUP(B36,NP,25,FALSE)))),IF(VLOOKUP(B36,NP,26,FALSE)="","",CONCATENATE(" / ",IF(VLOOKUP(B36,NP,12,FALSE)=1,VLOOKUP(B36,NP,26,FALSE),-VLOOKUP(B36,NP,26,FALSE)))),IF(VLOOKUP(B36,NP,27,FALSE)="","",CONCATENATE(" / ",IF(VLOOKUP(B36,NP,12,FALSE)=1,VLOOKUP(B36,NP,27,FALSE),-VLOOKUP(B36,NP,27,FALSE)))),IF(VLOOKUP(B36,NP,28)="","",CONCATENATE(" / ",IF(VLOOKUP(B36,NP,12)=1,VLOOKUP(B36,NP,28),-VLOOKUP(B36,NP,28)))),IF(VLOOKUP(B36,NP,29)="","",CONCATENATE(" / ",IF(VLOOKUP(B36,NP,12)=1,VLOOKUP(B36,NP,29),-VLOOKUP(B36,NP,29))))))</f>
        <v/>
      </c>
      <c r="L38" s="71"/>
      <c r="M38" s="85"/>
      <c r="N38" s="71"/>
      <c r="O38" s="71"/>
      <c r="P38" s="85"/>
      <c r="Q38" s="71"/>
      <c r="R38" s="12"/>
      <c r="Y38" s="12"/>
      <c r="Z38" s="47"/>
      <c r="AH38" s="47"/>
      <c r="AO38" s="12"/>
      <c r="AP38" s="47"/>
    </row>
    <row r="39" spans="1:42" ht="12" customHeight="1" x14ac:dyDescent="0.25">
      <c r="A39" s="155"/>
      <c r="B39" s="152" t="str">
        <f>IF(OR(B38="",VLOOKUP(B36,NP,20,FALSE)=0),"",IF(LEN(VLOOKUP(B36,NP,20,FALSE))=7,VLOOKUP(B36,NP,20,FALSE),VLOOKUP(B36,NP,20,FALSE)))</f>
        <v>03290087</v>
      </c>
      <c r="C39" s="63" t="str">
        <f>IF(B38="","",CONCATENATE(VLOOKUP(B36,NP,18,FALSE)," pts - ",VLOOKUP(B36,NP,21,FALSE)))</f>
        <v>1533 pts - GDR GUIPAVAS</v>
      </c>
      <c r="D39" s="63"/>
      <c r="E39" s="79"/>
      <c r="F39" s="63"/>
      <c r="G39" s="63"/>
      <c r="H39" s="79"/>
      <c r="I39" s="63"/>
      <c r="J39" s="139"/>
      <c r="K39" s="140"/>
      <c r="L39" s="140"/>
      <c r="M39" s="141"/>
      <c r="N39" s="142"/>
      <c r="O39" s="142"/>
      <c r="P39" s="141"/>
      <c r="Q39" s="140"/>
      <c r="R39" s="143">
        <v>26</v>
      </c>
      <c r="S39" s="114" t="s">
        <v>7</v>
      </c>
      <c r="T39" s="114"/>
      <c r="U39" s="115" t="str">
        <f>IF(VLOOKUP(R39,NP,32,FALSE)="","",IF(VLOOKUP(R39,NP,32,FALSE)=0,"",VLOOKUP(R39,NP,32,FALSE)))</f>
        <v/>
      </c>
      <c r="V39" s="116" t="str">
        <f>IF(VLOOKUP(R39,NP,33,FALSE)="","",IF(VLOOKUP(R39,NP,34,FALSE)=2,"",VLOOKUP(R39,NP,34,FALSE)))</f>
        <v/>
      </c>
      <c r="W39" s="116"/>
      <c r="X39" s="117" t="str">
        <f>IF(VLOOKUP(R39,NP,33,FALSE)="","",IF(VLOOKUP(R39,NP,33,FALSE)=0,"",VLOOKUP(R39,NP,33,FALSE)))</f>
        <v/>
      </c>
      <c r="Y39" s="118"/>
      <c r="Z39" s="44">
        <f>IF(VLOOKUP(Z27,NP,14,FALSE)=0,"",VLOOKUP(Z27,NP,14,FALSE))</f>
        <v>50</v>
      </c>
      <c r="AA39" s="40" t="str">
        <f>IF(Z39="","",CONCATENATE(VLOOKUP(Z27,NP,15,FALSE),"  ",VLOOKUP(Z27,NP,16,FALSE)))</f>
        <v>LE HELLOCO  Evan</v>
      </c>
      <c r="AB39" s="40"/>
      <c r="AC39" s="78"/>
      <c r="AD39" s="40"/>
      <c r="AE39" s="40"/>
      <c r="AF39" s="78"/>
      <c r="AG39" s="40"/>
      <c r="AH39" s="47"/>
      <c r="AO39" s="12"/>
      <c r="AP39" s="47"/>
    </row>
    <row r="40" spans="1:42" ht="12" customHeight="1" x14ac:dyDescent="0.25">
      <c r="A40" s="158">
        <v>13</v>
      </c>
      <c r="B40" s="151">
        <f>IF(VLOOKUP(B42,NP,4,FALSE)=0,"",VLOOKUP(B42,NP,4,FALSE))</f>
        <v>44</v>
      </c>
      <c r="C40" s="40" t="str">
        <f>IF(B40="","",CONCATENATE(VLOOKUP(B42,NP,5,FALSE),"  ",VLOOKUP(B42,NP,6,FALSE)))</f>
        <v>GERVAIS  Guillaume</v>
      </c>
      <c r="D40" s="40"/>
      <c r="E40" s="78"/>
      <c r="F40" s="40"/>
      <c r="G40" s="40"/>
      <c r="H40" s="78"/>
      <c r="I40" s="40"/>
      <c r="J40" s="41"/>
      <c r="K40" s="132"/>
      <c r="L40" s="132"/>
      <c r="M40" s="133"/>
      <c r="N40" s="132"/>
      <c r="O40" s="132"/>
      <c r="P40" s="133"/>
      <c r="Q40" s="43"/>
      <c r="Y40" s="12"/>
      <c r="Z40" s="110">
        <v>16</v>
      </c>
      <c r="AA40" s="72" t="str">
        <f>IF(Z39="","",CONCATENATE(VLOOKUP(Z27,NP,18,FALSE)," pts - ",VLOOKUP(Z27,NP,21,FALSE)))</f>
        <v>1562 pts - TENNIS DE TABLE DE LOPERHET</v>
      </c>
      <c r="AB40" s="72"/>
      <c r="AC40" s="86"/>
      <c r="AD40" s="72"/>
      <c r="AE40" s="72"/>
      <c r="AF40" s="86"/>
      <c r="AG40" s="72"/>
      <c r="AO40" s="12"/>
      <c r="AP40" s="47"/>
    </row>
    <row r="41" spans="1:42" ht="12" customHeight="1" x14ac:dyDescent="0.25">
      <c r="A41" s="155"/>
      <c r="B41" s="152" t="str">
        <f>IF(OR(B40="",VLOOKUP(B42,NP,10,FALSE)=0),"",IF(LEN(VLOOKUP(B42,NP,10,FALSE))=7,VLOOKUP(B42,NP,10,FALSE),VLOOKUP(B42,NP,10,FALSE)))</f>
        <v>03290255</v>
      </c>
      <c r="C41" s="63" t="str">
        <f>IF(B40="","",CONCATENATE(VLOOKUP(B42,NP,8,FALSE)," pts - ",VLOOKUP(B42,NP,11,FALSE)))</f>
        <v>1636 pts - DOUARNENEZ TT</v>
      </c>
      <c r="D41" s="63"/>
      <c r="E41" s="79"/>
      <c r="F41" s="63"/>
      <c r="G41" s="63"/>
      <c r="H41" s="79"/>
      <c r="I41" s="63"/>
      <c r="J41" s="110">
        <v>13</v>
      </c>
      <c r="K41" s="120"/>
      <c r="L41" s="132"/>
      <c r="M41" s="133"/>
      <c r="N41" s="132"/>
      <c r="O41" s="132"/>
      <c r="P41" s="133"/>
      <c r="Q41" s="43"/>
      <c r="Y41" s="12"/>
      <c r="Z41" s="46"/>
      <c r="AA41" s="71" t="str">
        <f>IF(Z39="","",CONCATENATE(IF(VLOOKUP(R39,NP,23,FALSE)="","",IF(VLOOKUP(R39,NP,12,FALSE)=1,VLOOKUP(R39,NP,23,FALSE),-VLOOKUP(R39,NP,23,FALSE))),IF(VLOOKUP(R39,NP,24,FALSE)="","",CONCATENATE(" / ",IF(VLOOKUP(R39,NP,12,FALSE)=1,VLOOKUP(R39,NP,24,FALSE),-VLOOKUP(R39,NP,24,FALSE)))),IF(VLOOKUP(R39,NP,25,FALSE)="","",CONCATENATE(" / ",IF(VLOOKUP(R39,NP,12,FALSE)=1,VLOOKUP(R39,NP,25,FALSE),-VLOOKUP(R39,NP,25,FALSE)))),IF(VLOOKUP(R39,NP,26,FALSE)="","",CONCATENATE(" / ",IF(VLOOKUP(R39,NP,12,FALSE)=1,VLOOKUP(R39,NP,26,FALSE),-VLOOKUP(R39,NP,26,FALSE)))),IF(VLOOKUP(R39,NP,27,FALSE)="","",CONCATENATE(" / ",IF(VLOOKUP(R39,NP,12,FALSE)=1,VLOOKUP(R39,NP,27,FALSE),-VLOOKUP(R39,NP,27,FALSE)))),IF(VLOOKUP(R39,NP,28)="","",CONCATENATE(" / ",IF(VLOOKUP(R39,NP,12)=1,VLOOKUP(R39,NP,28),-VLOOKUP(R39,NP,28)))),IF(VLOOKUP(R39,NP,29)="","",CONCATENATE(" / ",IF(VLOOKUP(R39,NP,12)=1,VLOOKUP(R39,NP,29),-VLOOKUP(R39,NP,29))))))</f>
        <v/>
      </c>
      <c r="AB41" s="71"/>
      <c r="AC41" s="85"/>
      <c r="AD41" s="71"/>
      <c r="AE41" s="71"/>
      <c r="AF41" s="85"/>
      <c r="AG41" s="71"/>
      <c r="AO41" s="12"/>
      <c r="AP41" s="47"/>
    </row>
    <row r="42" spans="1:42" ht="12" customHeight="1" x14ac:dyDescent="0.25">
      <c r="A42" s="155"/>
      <c r="B42" s="153">
        <v>7</v>
      </c>
      <c r="C42" s="114" t="s">
        <v>7</v>
      </c>
      <c r="D42" s="114"/>
      <c r="E42" s="115" t="str">
        <f>IF(VLOOKUP(B42,NP,32,FALSE)="","",IF(VLOOKUP(B42,NP,32,FALSE)=0,"",VLOOKUP(B42,NP,32,FALSE)))</f>
        <v/>
      </c>
      <c r="F42" s="116" t="str">
        <f>IF(VLOOKUP(B42,NP,33,FALSE)="","",IF(VLOOKUP(B42,NP,34,FALSE)=2,"",VLOOKUP(B42,NP,34,FALSE)))</f>
        <v/>
      </c>
      <c r="G42" s="116"/>
      <c r="H42" s="117" t="str">
        <f>IF(VLOOKUP(B42,NP,33,FALSE)="","",IF(VLOOKUP(B42,NP,33,FALSE)=0,"",VLOOKUP(B42,NP,33,FALSE)))</f>
        <v/>
      </c>
      <c r="I42" s="118"/>
      <c r="J42" s="44">
        <f>IF(VLOOKUP(J45,NP,4,FALSE)=0,"",VLOOKUP(J45,NP,4,FALSE))</f>
        <v>44</v>
      </c>
      <c r="K42" s="40" t="str">
        <f>IF(J42="","",CONCATENATE(VLOOKUP(J45,NP,5,FALSE),"  ",VLOOKUP(J45,NP,6,FALSE)))</f>
        <v>GERVAIS  Guillaume</v>
      </c>
      <c r="L42" s="40"/>
      <c r="M42" s="78"/>
      <c r="N42" s="40"/>
      <c r="O42" s="40"/>
      <c r="P42" s="78"/>
      <c r="Q42" s="40"/>
      <c r="Y42" s="12"/>
      <c r="Z42" s="47"/>
      <c r="AG42" s="12"/>
      <c r="AO42" s="12"/>
      <c r="AP42" s="47"/>
    </row>
    <row r="43" spans="1:42" ht="12" customHeight="1" x14ac:dyDescent="0.25">
      <c r="A43" s="155"/>
      <c r="B43" s="154"/>
      <c r="C43" s="120"/>
      <c r="D43" s="120"/>
      <c r="E43" s="121"/>
      <c r="F43" s="120"/>
      <c r="G43" s="120"/>
      <c r="H43" s="121"/>
      <c r="I43" s="122"/>
      <c r="J43" s="45"/>
      <c r="K43" s="67" t="str">
        <f>IF(J42="","",CONCATENATE(VLOOKUP(J45,NP,8,FALSE)," pts - ",VLOOKUP(J45,NP,11,FALSE)))</f>
        <v>1636 pts - DOUARNENEZ TT</v>
      </c>
      <c r="L43" s="67"/>
      <c r="M43" s="84"/>
      <c r="N43" s="67"/>
      <c r="O43" s="67"/>
      <c r="P43" s="84"/>
      <c r="Q43" s="67"/>
      <c r="R43" s="47"/>
      <c r="Y43" s="12"/>
      <c r="Z43" s="47"/>
      <c r="AG43" s="12"/>
      <c r="AO43" s="12"/>
      <c r="AP43" s="47"/>
    </row>
    <row r="44" spans="1:42" ht="12" customHeight="1" x14ac:dyDescent="0.25">
      <c r="A44" s="157">
        <v>14</v>
      </c>
      <c r="B44" s="151">
        <f>IF(VLOOKUP(B42,NP,14,FALSE)=0,"",VLOOKUP(B42,NP,14,FALSE))</f>
        <v>49</v>
      </c>
      <c r="C44" s="40" t="str">
        <f>IF(B44="","",CONCATENATE(VLOOKUP(B42,NP,15,FALSE),"  ",VLOOKUP(B42,NP,16,FALSE)))</f>
        <v>L'HELGOUARC'H  Olivier</v>
      </c>
      <c r="D44" s="129"/>
      <c r="E44" s="130"/>
      <c r="F44" s="129"/>
      <c r="G44" s="129"/>
      <c r="H44" s="130"/>
      <c r="I44" s="42"/>
      <c r="J44" s="46"/>
      <c r="K44" s="71" t="str">
        <f>IF(J42="","",CONCATENATE(IF(VLOOKUP(B42,NP,23,FALSE)="","",IF(VLOOKUP(B42,NP,12,FALSE)=1,VLOOKUP(B42,NP,23,FALSE),-VLOOKUP(B42,NP,23,FALSE))),IF(VLOOKUP(B42,NP,24,FALSE)="","",CONCATENATE(" / ",IF(VLOOKUP(B42,NP,12,FALSE)=1,VLOOKUP(B42,NP,24,FALSE),-VLOOKUP(B42,NP,24,FALSE)))),IF(VLOOKUP(B42,NP,25,FALSE)="","",CONCATENATE(" / ",IF(VLOOKUP(B42,NP,12,FALSE)=1,VLOOKUP(B42,NP,25,FALSE),-VLOOKUP(B42,NP,25,FALSE)))),IF(VLOOKUP(B42,NP,26,FALSE)="","",CONCATENATE(" / ",IF(VLOOKUP(B42,NP,12,FALSE)=1,VLOOKUP(B42,NP,26,FALSE),-VLOOKUP(B42,NP,26,FALSE)))),IF(VLOOKUP(B42,NP,27,FALSE)="","",CONCATENATE(" / ",IF(VLOOKUP(B42,NP,12,FALSE)=1,VLOOKUP(B42,NP,27,FALSE),-VLOOKUP(B42,NP,27,FALSE)))),IF(VLOOKUP(B42,NP,28)="","",CONCATENATE(" / ",IF(VLOOKUP(B42,NP,12)=1,VLOOKUP(B42,NP,28),-VLOOKUP(B42,NP,28)))),IF(VLOOKUP(B42,NP,29)="","",CONCATENATE(" / ",IF(VLOOKUP(B42,NP,12)=1,VLOOKUP(B42,NP,29),-VLOOKUP(B42,NP,29))))))</f>
        <v/>
      </c>
      <c r="L44" s="71"/>
      <c r="M44" s="85"/>
      <c r="N44" s="71"/>
      <c r="O44" s="71"/>
      <c r="P44" s="85"/>
      <c r="Q44" s="71"/>
      <c r="R44" s="47"/>
      <c r="S44" s="6"/>
      <c r="T44" s="6"/>
      <c r="U44" s="92"/>
      <c r="V44" s="6"/>
      <c r="W44" s="6"/>
      <c r="X44" s="92"/>
      <c r="Y44" s="12"/>
      <c r="Z44" s="47"/>
      <c r="AG44" s="12"/>
      <c r="AO44" s="12"/>
      <c r="AP44" s="47"/>
    </row>
    <row r="45" spans="1:42" ht="12" customHeight="1" x14ac:dyDescent="0.25">
      <c r="A45" s="155"/>
      <c r="B45" s="152" t="str">
        <f>IF(OR(B44="",VLOOKUP(B42,NP,20,FALSE)=0),"",IF(LEN(VLOOKUP(B42,NP,20,FALSE))=7,VLOOKUP(B42,NP,20,FALSE),VLOOKUP(B42,NP,20,FALSE)))</f>
        <v>03290291</v>
      </c>
      <c r="C45" s="63" t="str">
        <f>IF(B44="","",CONCATENATE(VLOOKUP(B42,NP,18,FALSE)," pts - ",VLOOKUP(B42,NP,21,FALSE)))</f>
        <v>1569 pts - PLOGONNEC SPORT TENNIS DE TABLE</v>
      </c>
      <c r="D45" s="63"/>
      <c r="E45" s="79"/>
      <c r="F45" s="63"/>
      <c r="G45" s="63"/>
      <c r="H45" s="79"/>
      <c r="I45" s="63"/>
      <c r="J45" s="131">
        <v>20</v>
      </c>
      <c r="K45" s="114" t="s">
        <v>7</v>
      </c>
      <c r="L45" s="114"/>
      <c r="M45" s="115" t="str">
        <f>IF(VLOOKUP(J45,NP,32,FALSE)="","",IF(VLOOKUP(J45,NP,32,FALSE)=0,"",VLOOKUP(J45,NP,32,FALSE)))</f>
        <v/>
      </c>
      <c r="N45" s="116" t="str">
        <f>IF(VLOOKUP(J45,NP,33,FALSE)="","",IF(VLOOKUP(J45,NP,34,FALSE)=2,"",VLOOKUP(J45,NP,34,FALSE)))</f>
        <v/>
      </c>
      <c r="O45" s="116"/>
      <c r="P45" s="117" t="str">
        <f>IF(VLOOKUP(J45,NP,33,FALSE)="","",IF(VLOOKUP(J45,NP,33,FALSE)=0,"",VLOOKUP(J45,NP,33,FALSE)))</f>
        <v/>
      </c>
      <c r="Q45" s="118"/>
      <c r="R45" s="44">
        <f>IF(VLOOKUP(R39,NP,14,FALSE)=0,"",VLOOKUP(R39,NP,14,FALSE))</f>
        <v>44</v>
      </c>
      <c r="S45" s="40" t="str">
        <f>IF(R45="","",CONCATENATE(VLOOKUP(R39,NP,15,FALSE),"  ",VLOOKUP(R39,NP,16,FALSE)))</f>
        <v>GERVAIS  Guillaume</v>
      </c>
      <c r="T45" s="40"/>
      <c r="U45" s="78"/>
      <c r="V45" s="40"/>
      <c r="W45" s="40"/>
      <c r="X45" s="78"/>
      <c r="Y45" s="40"/>
      <c r="Z45" s="47"/>
      <c r="AG45" s="12"/>
      <c r="AO45" s="12"/>
      <c r="AP45" s="47"/>
    </row>
    <row r="46" spans="1:42" ht="12" customHeight="1" x14ac:dyDescent="0.25">
      <c r="A46" s="157">
        <v>15</v>
      </c>
      <c r="B46" s="151" t="str">
        <f>IF(VLOOKUP(B48,NP,4,FALSE)=0,"",VLOOKUP(B48,NP,4,FALSE))</f>
        <v/>
      </c>
      <c r="C46" s="40" t="str">
        <f>IF(B46="","",CONCATENATE(VLOOKUP(B48,NP,5,FALSE),"  ",VLOOKUP(B48,NP,6,FALSE)))</f>
        <v/>
      </c>
      <c r="D46" s="40"/>
      <c r="E46" s="78"/>
      <c r="F46" s="40"/>
      <c r="G46" s="40"/>
      <c r="H46" s="78"/>
      <c r="I46" s="40"/>
      <c r="J46" s="9"/>
      <c r="K46" s="5"/>
      <c r="L46" s="5"/>
      <c r="M46" s="87"/>
      <c r="N46" s="5"/>
      <c r="O46" s="5"/>
      <c r="P46" s="87"/>
      <c r="Q46" s="12"/>
      <c r="R46" s="110">
        <v>16</v>
      </c>
      <c r="S46" s="72" t="str">
        <f>IF(R45="","",CONCATENATE(VLOOKUP(R39,NP,18,FALSE)," pts - ",VLOOKUP(R39,NP,21,FALSE)))</f>
        <v>1636 pts - DOUARNENEZ TT</v>
      </c>
      <c r="T46" s="72"/>
      <c r="U46" s="86"/>
      <c r="V46" s="72"/>
      <c r="W46" s="72"/>
      <c r="X46" s="86"/>
      <c r="Y46" s="72"/>
      <c r="Z46" s="9"/>
      <c r="AA46" s="5"/>
      <c r="AB46" s="5"/>
      <c r="AC46" s="87"/>
      <c r="AD46" s="5"/>
      <c r="AE46" s="5"/>
      <c r="AF46" s="87"/>
      <c r="AG46" s="2"/>
      <c r="AO46" s="12"/>
      <c r="AP46" s="47"/>
    </row>
    <row r="47" spans="1:42" ht="12" customHeight="1" x14ac:dyDescent="0.25">
      <c r="A47" s="155"/>
      <c r="B47" s="152" t="str">
        <f>IF(OR(B46="",VLOOKUP(B48,NP,10,FALSE)=0),"",IF(LEN(VLOOKUP(B48,NP,10,FALSE))=7,VLOOKUP(B48,NP,10,FALSE),VLOOKUP(B48,NP,10,FALSE)))</f>
        <v/>
      </c>
      <c r="C47" s="63" t="str">
        <f>IF(B46="","",CONCATENATE(VLOOKUP(B48,NP,8,FALSE)," pts - ",VLOOKUP(B48,NP,11,FALSE)))</f>
        <v/>
      </c>
      <c r="D47" s="63"/>
      <c r="E47" s="79"/>
      <c r="F47" s="63"/>
      <c r="G47" s="63"/>
      <c r="H47" s="79"/>
      <c r="I47" s="63"/>
      <c r="J47" s="135"/>
      <c r="K47" s="120"/>
      <c r="L47" s="132"/>
      <c r="M47" s="133"/>
      <c r="N47" s="132"/>
      <c r="O47" s="132"/>
      <c r="P47" s="133"/>
      <c r="Q47" s="43"/>
      <c r="R47" s="46"/>
      <c r="S47" s="71" t="str">
        <f>IF(R45="","",CONCATENATE(IF(VLOOKUP(J45,NP,23,FALSE)="","",IF(VLOOKUP(J45,NP,12,FALSE)=1,VLOOKUP(J45,NP,23,FALSE),-VLOOKUP(J45,NP,23,FALSE))),IF(VLOOKUP(J45,NP,24,FALSE)="","",CONCATENATE(" / ",IF(VLOOKUP(J45,NP,12,FALSE)=1,VLOOKUP(J45,NP,24,FALSE),-VLOOKUP(J45,NP,24,FALSE)))),IF(VLOOKUP(J45,NP,25,FALSE)="","",CONCATENATE(" / ",IF(VLOOKUP(J45,NP,12,FALSE)=1,VLOOKUP(J45,NP,25,FALSE),-VLOOKUP(J45,NP,25,FALSE)))),IF(VLOOKUP(J45,NP,26,FALSE)="","",CONCATENATE(" / ",IF(VLOOKUP(J45,NP,12,FALSE)=1,VLOOKUP(J45,NP,26,FALSE),-VLOOKUP(J45,NP,26,FALSE)))),IF(VLOOKUP(J45,NP,27,FALSE)="","",CONCATENATE(" / ",IF(VLOOKUP(J45,NP,12,FALSE)=1,VLOOKUP(J45,NP,27,FALSE),-VLOOKUP(J45,NP,27,FALSE)))),IF(VLOOKUP(J45,NP,28)="","",CONCATENATE(" / ",IF(VLOOKUP(J45,NP,12)=1,VLOOKUP(J45,NP,28),-VLOOKUP(J45,NP,28)))),IF(VLOOKUP(J45,NP,29)="","",CONCATENATE(" / ",IF(VLOOKUP(J45,NP,12)=1,VLOOKUP(J45,NP,29),-VLOOKUP(J45,NP,29))))))</f>
        <v/>
      </c>
      <c r="T47" s="71"/>
      <c r="U47" s="85"/>
      <c r="V47" s="71"/>
      <c r="W47" s="71"/>
      <c r="X47" s="85"/>
      <c r="Y47" s="71"/>
      <c r="AO47" s="12"/>
      <c r="AP47" s="47"/>
    </row>
    <row r="48" spans="1:42" ht="12" customHeight="1" x14ac:dyDescent="0.25">
      <c r="A48" s="155"/>
      <c r="B48" s="153">
        <v>8</v>
      </c>
      <c r="C48" s="114" t="s">
        <v>7</v>
      </c>
      <c r="D48" s="114"/>
      <c r="E48" s="115" t="str">
        <f>IF(VLOOKUP(B48,NP,32,FALSE)="","",IF(VLOOKUP(B48,NP,32,FALSE)=0,"",VLOOKUP(B48,NP,32,FALSE)))</f>
        <v/>
      </c>
      <c r="F48" s="116" t="str">
        <f>IF(VLOOKUP(B48,NP,33,FALSE)="","",IF(VLOOKUP(B48,NP,34,FALSE)=2,"",VLOOKUP(B48,NP,34,FALSE)))</f>
        <v/>
      </c>
      <c r="G48" s="116"/>
      <c r="H48" s="117" t="str">
        <f>IF(VLOOKUP(B48,NP,33,FALSE)="","",IF(VLOOKUP(B48,NP,33,FALSE)=0,"",VLOOKUP(B48,NP,33,FALSE)))</f>
        <v/>
      </c>
      <c r="I48" s="118"/>
      <c r="J48" s="44">
        <f>IF(VLOOKUP(J45,NP,14,FALSE)=0,"",VLOOKUP(J45,NP,14,FALSE))</f>
        <v>35</v>
      </c>
      <c r="K48" s="40" t="str">
        <f>IF(J48="","",CONCATENATE(VLOOKUP(J45,NP,15,FALSE),"  ",VLOOKUP(J45,NP,16,FALSE)))</f>
        <v>GAILLARD  Andreas</v>
      </c>
      <c r="L48" s="40"/>
      <c r="M48" s="78"/>
      <c r="N48" s="40"/>
      <c r="O48" s="40"/>
      <c r="P48" s="78"/>
      <c r="Q48" s="40"/>
      <c r="R48" s="47"/>
      <c r="S48" s="32"/>
      <c r="T48" s="32"/>
      <c r="U48" s="68"/>
      <c r="V48" s="32"/>
      <c r="W48" s="32"/>
      <c r="X48" s="68"/>
      <c r="Y48" s="11"/>
      <c r="AO48" s="12"/>
      <c r="AP48" s="47"/>
    </row>
    <row r="49" spans="1:50" ht="12" customHeight="1" x14ac:dyDescent="0.25">
      <c r="A49" s="155"/>
      <c r="B49" s="154"/>
      <c r="C49" s="120"/>
      <c r="D49" s="120"/>
      <c r="E49" s="121"/>
      <c r="F49" s="120"/>
      <c r="G49" s="120"/>
      <c r="H49" s="121"/>
      <c r="I49" s="122"/>
      <c r="J49" s="110">
        <v>16</v>
      </c>
      <c r="K49" s="72" t="str">
        <f>IF(J48="","",CONCATENATE(VLOOKUP(J45,NP,18,FALSE)," pts - ",VLOOKUP(J45,NP,21,FALSE)))</f>
        <v>1671 pts - RP FOUESNANT</v>
      </c>
      <c r="L49" s="72"/>
      <c r="M49" s="86"/>
      <c r="N49" s="72"/>
      <c r="O49" s="72"/>
      <c r="P49" s="86"/>
      <c r="Q49" s="72"/>
      <c r="S49" s="12"/>
      <c r="T49" s="12"/>
      <c r="U49" s="93"/>
      <c r="V49" s="12"/>
      <c r="W49" s="12"/>
      <c r="X49" s="93"/>
      <c r="Y49" s="12"/>
      <c r="AO49" s="12"/>
      <c r="AP49" s="47"/>
    </row>
    <row r="50" spans="1:50" ht="12" customHeight="1" x14ac:dyDescent="0.25">
      <c r="A50" s="160">
        <v>16</v>
      </c>
      <c r="B50" s="151">
        <f>IF(VLOOKUP(B48,NP,14,FALSE)=0,"",VLOOKUP(B48,NP,14,FALSE))</f>
        <v>35</v>
      </c>
      <c r="C50" s="40" t="str">
        <f>IF(B50="","",CONCATENATE(VLOOKUP(B48,NP,15,FALSE),"  ",VLOOKUP(B48,NP,16,FALSE)))</f>
        <v>GAILLARD  Andreas</v>
      </c>
      <c r="D50" s="129"/>
      <c r="E50" s="130"/>
      <c r="F50" s="129"/>
      <c r="G50" s="129"/>
      <c r="H50" s="130"/>
      <c r="I50" s="42"/>
      <c r="J50" s="46"/>
      <c r="K50" s="71" t="str">
        <f>IF(J48="","",CONCATENATE(IF(VLOOKUP(B48,NP,23,FALSE)="","",IF(VLOOKUP(B48,NP,12,FALSE)=1,VLOOKUP(B48,NP,23,FALSE),-VLOOKUP(B48,NP,23,FALSE))),IF(VLOOKUP(B48,NP,24,FALSE)="","",CONCATENATE(" / ",IF(VLOOKUP(B48,NP,12,FALSE)=1,VLOOKUP(B48,NP,24,FALSE),-VLOOKUP(B48,NP,24,FALSE)))),IF(VLOOKUP(B48,NP,25,FALSE)="","",CONCATENATE(" / ",IF(VLOOKUP(B48,NP,12,FALSE)=1,VLOOKUP(B48,NP,25,FALSE),-VLOOKUP(B48,NP,25,FALSE)))),IF(VLOOKUP(B48,NP,26,FALSE)="","",CONCATENATE(" / ",IF(VLOOKUP(B48,NP,12,FALSE)=1,VLOOKUP(B48,NP,26,FALSE),-VLOOKUP(B48,NP,26,FALSE)))),IF(VLOOKUP(B48,NP,27,FALSE)="","",CONCATENATE(" / ",IF(VLOOKUP(B48,NP,12,FALSE)=1,VLOOKUP(B48,NP,27,FALSE),-VLOOKUP(B48,NP,27,FALSE)))),IF(VLOOKUP(B48,NP,28)="","",CONCATENATE(" / ",IF(VLOOKUP(B48,NP,12)=1,VLOOKUP(B48,NP,28),-VLOOKUP(B48,NP,28)))),IF(VLOOKUP(B48,NP,29)="","",CONCATENATE(" / ",IF(VLOOKUP(B48,NP,12)=1,VLOOKUP(B48,NP,29),-VLOOKUP(B48,NP,29))))))</f>
        <v/>
      </c>
      <c r="L50" s="71"/>
      <c r="M50" s="85"/>
      <c r="N50" s="71"/>
      <c r="O50" s="71"/>
      <c r="P50" s="85"/>
      <c r="Q50" s="71"/>
      <c r="AO50" s="12"/>
      <c r="AP50" s="47"/>
    </row>
    <row r="51" spans="1:50" ht="12" customHeight="1" x14ac:dyDescent="0.25">
      <c r="A51" s="155"/>
      <c r="B51" s="152" t="str">
        <f>IF(OR(B50="",VLOOKUP(B48,NP,20,FALSE)=0),"",IF(LEN(VLOOKUP(B48,NP,20,FALSE))=7,VLOOKUP(B48,NP,20,FALSE),VLOOKUP(B48,NP,20,FALSE)))</f>
        <v>03290229</v>
      </c>
      <c r="C51" s="63" t="str">
        <f>IF(B50="","",CONCATENATE(VLOOKUP(B48,NP,18,FALSE)," pts - ",VLOOKUP(B48,NP,21,FALSE)))</f>
        <v>1671 pts - RP FOUESNANT</v>
      </c>
      <c r="D51" s="63"/>
      <c r="E51" s="79"/>
      <c r="F51" s="63"/>
      <c r="G51" s="63"/>
      <c r="H51" s="79"/>
      <c r="I51" s="63"/>
      <c r="AH51" s="143">
        <v>31</v>
      </c>
      <c r="AI51" s="114" t="s">
        <v>7</v>
      </c>
      <c r="AJ51" s="114"/>
      <c r="AK51" s="115" t="str">
        <f>IF(VLOOKUP(AH51,NP,32,FALSE)="","",IF(VLOOKUP(AH51,NP,32,FALSE)=0,"",VLOOKUP(AH51,NP,32,FALSE)))</f>
        <v/>
      </c>
      <c r="AL51" s="116" t="str">
        <f>IF(VLOOKUP(AH51,NP,33,FALSE)="","",IF(VLOOKUP(AH51,NP,34,FALSE)=2,"",VLOOKUP(AH51,NP,34,FALSE)))</f>
        <v/>
      </c>
      <c r="AM51" s="116"/>
      <c r="AN51" s="117" t="str">
        <f>IF(VLOOKUP(AH51,NP,33,FALSE)="","",IF(VLOOKUP(AH51,NP,33,FALSE)=0,"",VLOOKUP(AH51,NP,33,FALSE)))</f>
        <v/>
      </c>
      <c r="AO51" s="118"/>
      <c r="AP51" s="44">
        <f>IF(VLOOKUP(AH51,NP,12,FALSE)=1,VLOOKUP(AH51,NP,4,FALSE),IF(VLOOKUP(AH51,NP,22,FALSE)=1,VLOOKUP(AH51,NP,14,FALSE),""))</f>
        <v>50</v>
      </c>
      <c r="AQ51" s="40" t="str">
        <f>IF(AP51="","",IF(VLOOKUP(AH51,NP,12,FALSE)=1,CONCATENATE(VLOOKUP(AH51,NP,5,FALSE),"  ",VLOOKUP(AH51,NP,6,FALSE)),IF(VLOOKUP(AH51,NP,22,FALSE)=1,CONCATENATE(VLOOKUP(AH51,NP,15,FALSE),"  ",VLOOKUP(AH51,NP,16,FALSE)),"")))</f>
        <v>LE HELLOCO  Evan</v>
      </c>
      <c r="AR51" s="40"/>
      <c r="AS51" s="40"/>
      <c r="AT51" s="40"/>
      <c r="AU51" s="40"/>
      <c r="AV51" s="40"/>
      <c r="AW51" s="40"/>
      <c r="AX51" s="49" t="s">
        <v>10</v>
      </c>
    </row>
    <row r="52" spans="1:50" ht="12" customHeight="1" x14ac:dyDescent="0.25">
      <c r="A52" s="160">
        <v>17</v>
      </c>
      <c r="B52" s="151">
        <f>IF(VLOOKUP(B54,NP,4,FALSE)=0,"",VLOOKUP(B54,NP,4,FALSE))</f>
        <v>33</v>
      </c>
      <c r="C52" s="40" t="str">
        <f>IF(B52="","",CONCATENATE(VLOOKUP(B54,NP,5,FALSE),"  ",VLOOKUP(B54,NP,6,FALSE)))</f>
        <v>BARTHELEMY  Nicolas</v>
      </c>
      <c r="D52" s="40"/>
      <c r="E52" s="78"/>
      <c r="F52" s="40"/>
      <c r="G52" s="40"/>
      <c r="H52" s="78"/>
      <c r="I52" s="40"/>
      <c r="AO52" s="12"/>
      <c r="AP52" s="45"/>
      <c r="AQ52" s="67" t="str">
        <f>IF(AP51="","",IF(VLOOKUP(AH51,NP,12,FALSE)=1,CONCATENATE(VLOOKUP(AH51,NP,8,FALSE)," pts - ",VLOOKUP(AH51,NP,11,FALSE)),IF(VLOOKUP(AH51,NP,22,FALSE)=1,CONCATENATE(VLOOKUP(AH51,NP,18,FALSE)," pts - ",VLOOKUP(AH51,NP,21,FALSE)),"")))</f>
        <v>1562 pts - TENNIS DE TABLE DE LOPERHET</v>
      </c>
      <c r="AR52" s="67"/>
      <c r="AS52" s="67"/>
      <c r="AT52" s="67"/>
      <c r="AU52" s="67"/>
      <c r="AV52" s="67"/>
      <c r="AW52" s="67"/>
    </row>
    <row r="53" spans="1:50" ht="12" customHeight="1" x14ac:dyDescent="0.25">
      <c r="A53" s="155"/>
      <c r="B53" s="152" t="str">
        <f>IF(OR(B52="",VLOOKUP(B54,NP,10,FALSE)=0),"",IF(LEN(VLOOKUP(B54,NP,10,FALSE))=7,VLOOKUP(B54,NP,10,FALSE),VLOOKUP(B54,NP,10,FALSE)))</f>
        <v>03290229</v>
      </c>
      <c r="C53" s="63" t="str">
        <f>IF(B52="","",CONCATENATE(VLOOKUP(B54,NP,8,FALSE)," pts - ",VLOOKUP(B54,NP,11,FALSE)))</f>
        <v>1675 pts - RP FOUESNANT</v>
      </c>
      <c r="D53" s="63"/>
      <c r="E53" s="79"/>
      <c r="F53" s="63"/>
      <c r="G53" s="63"/>
      <c r="H53" s="79"/>
      <c r="I53" s="63"/>
      <c r="J53" s="110">
        <v>17</v>
      </c>
      <c r="AO53" s="12"/>
      <c r="AP53" s="46"/>
      <c r="AQ53" s="71" t="str">
        <f>IF(AP51="","",CONCATENATE(IF(VLOOKUP(AH51,NP,23,FALSE)="","",IF(VLOOKUP(AH51,NP,12,FALSE)=1,VLOOKUP(AH51,NP,23,FALSE),-VLOOKUP(AH51,NP,23,FALSE))),IF(VLOOKUP(AH51,NP,24,FALSE)="","",CONCATENATE(" / ",IF(VLOOKUP(AH51,NP,12,FALSE)=1,VLOOKUP(AH51,NP,24,FALSE),-VLOOKUP(AH51,NP,24,FALSE)))),IF(VLOOKUP(AH51,NP,25,FALSE)="","",CONCATENATE(" / ",IF(VLOOKUP(AH51,NP,12,FALSE)=1,VLOOKUP(AH51,NP,25,FALSE),-VLOOKUP(AH51,NP,25,FALSE)))),IF(VLOOKUP(AH51,NP,26,FALSE)="","",CONCATENATE(" / ",IF(VLOOKUP(AH51,NP,12,FALSE)=1,VLOOKUP(AH51,NP,26,FALSE),-VLOOKUP(AH51,NP,26,FALSE)))),IF(VLOOKUP(AH51,NP,27,FALSE)="","",CONCATENATE(" / ",IF(VLOOKUP(AH51,NP,12,FALSE)=1,VLOOKUP(AH51,NP,27,FALSE),-VLOOKUP(AH51,NP,27,FALSE)))),IF(VLOOKUP(AH51,NP,28)="","",CONCATENATE(" / ",IF(VLOOKUP(AH51,NP,12)=1,VLOOKUP(AH51,NP,28),-VLOOKUP(AH51,NP,28)))),IF(VLOOKUP(AH51,NP,29)="","",CONCATENATE(" / ",IF(VLOOKUP(AH51,NP,12)=1,VLOOKUP(AH51,NP,29),-VLOOKUP(AH51,NP,29))))))</f>
        <v/>
      </c>
      <c r="AR53" s="71"/>
      <c r="AS53" s="71"/>
      <c r="AT53" s="71"/>
      <c r="AU53" s="71"/>
      <c r="AV53" s="71"/>
      <c r="AW53" s="71"/>
    </row>
    <row r="54" spans="1:50" ht="12" customHeight="1" x14ac:dyDescent="0.25">
      <c r="A54" s="155"/>
      <c r="B54" s="153">
        <v>9</v>
      </c>
      <c r="C54" s="114" t="s">
        <v>7</v>
      </c>
      <c r="D54" s="114"/>
      <c r="E54" s="115" t="str">
        <f>IF(VLOOKUP(B54,NP,32,FALSE)="","",IF(VLOOKUP(B54,NP,32,FALSE)=0,"",VLOOKUP(B54,NP,32,FALSE)))</f>
        <v/>
      </c>
      <c r="F54" s="116" t="str">
        <f>IF(VLOOKUP(B54,NP,33,FALSE)="","",IF(VLOOKUP(B54,NP,34,FALSE)=2,"",VLOOKUP(B54,NP,34,FALSE)))</f>
        <v/>
      </c>
      <c r="G54" s="116"/>
      <c r="H54" s="117" t="str">
        <f>IF(VLOOKUP(B54,NP,33,FALSE)="","",IF(VLOOKUP(B54,NP,33,FALSE)=0,"",VLOOKUP(B54,NP,33,FALSE)))</f>
        <v/>
      </c>
      <c r="I54" s="118"/>
      <c r="J54" s="44">
        <f>IF(VLOOKUP(J57,NP,4,FALSE)=0,"",VLOOKUP(J57,NP,4,FALSE))</f>
        <v>33</v>
      </c>
      <c r="K54" s="40" t="str">
        <f>IF(J54="","",CONCATENATE(VLOOKUP(J57,NP,5,FALSE),"  ",VLOOKUP(J57,NP,6,FALSE)))</f>
        <v>BARTHELEMY  Nicolas</v>
      </c>
      <c r="L54" s="40"/>
      <c r="M54" s="78"/>
      <c r="N54" s="40"/>
      <c r="O54" s="40"/>
      <c r="P54" s="78"/>
      <c r="Q54" s="40"/>
      <c r="AO54" s="12"/>
      <c r="AP54" s="47"/>
      <c r="AW54" s="12"/>
    </row>
    <row r="55" spans="1:50" ht="12" customHeight="1" x14ac:dyDescent="0.25">
      <c r="A55" s="155"/>
      <c r="B55" s="154"/>
      <c r="C55" s="120"/>
      <c r="D55" s="120"/>
      <c r="E55" s="121"/>
      <c r="F55" s="120"/>
      <c r="G55" s="120"/>
      <c r="H55" s="121"/>
      <c r="I55" s="122"/>
      <c r="J55" s="45"/>
      <c r="K55" s="67" t="str">
        <f>IF(J54="","",CONCATENATE(VLOOKUP(J57,NP,8,FALSE)," pts - ",VLOOKUP(J57,NP,11,FALSE)))</f>
        <v>1675 pts - RP FOUESNANT</v>
      </c>
      <c r="L55" s="67"/>
      <c r="M55" s="84"/>
      <c r="N55" s="67"/>
      <c r="O55" s="67"/>
      <c r="P55" s="84"/>
      <c r="Q55" s="67"/>
      <c r="R55" s="47"/>
      <c r="AO55" s="12"/>
      <c r="AP55" s="47"/>
      <c r="AW55" s="12"/>
    </row>
    <row r="56" spans="1:50" ht="12" customHeight="1" x14ac:dyDescent="0.25">
      <c r="A56" s="157">
        <v>18</v>
      </c>
      <c r="B56" s="151" t="str">
        <f>IF(VLOOKUP(B54,NP,14,FALSE)=0,"",VLOOKUP(B54,NP,14,FALSE))</f>
        <v/>
      </c>
      <c r="C56" s="40" t="str">
        <f>IF(B56="","",CONCATENATE(VLOOKUP(B54,NP,15,FALSE),"  ",VLOOKUP(B54,NP,16,FALSE)))</f>
        <v/>
      </c>
      <c r="D56" s="129"/>
      <c r="E56" s="130"/>
      <c r="F56" s="129"/>
      <c r="G56" s="129"/>
      <c r="H56" s="130"/>
      <c r="I56" s="42"/>
      <c r="J56" s="46"/>
      <c r="K56" s="71" t="str">
        <f>IF(J54="","",CONCATENATE(IF(VLOOKUP(B54,NP,23,FALSE)="","",IF(VLOOKUP(B54,NP,12,FALSE)=1,VLOOKUP(B54,NP,23,FALSE),-VLOOKUP(B54,NP,23,FALSE))),IF(VLOOKUP(B54,NP,24,FALSE)="","",CONCATENATE(" / ",IF(VLOOKUP(B54,NP,12,FALSE)=1,VLOOKUP(B54,NP,24,FALSE),-VLOOKUP(B54,NP,24,FALSE)))),IF(VLOOKUP(B54,NP,25,FALSE)="","",CONCATENATE(" / ",IF(VLOOKUP(B54,NP,12,FALSE)=1,VLOOKUP(B54,NP,25,FALSE),-VLOOKUP(B54,NP,25,FALSE)))),IF(VLOOKUP(B54,NP,26,FALSE)="","",CONCATENATE(" / ",IF(VLOOKUP(B54,NP,12,FALSE)=1,VLOOKUP(B54,NP,26,FALSE),-VLOOKUP(B54,NP,26,FALSE)))),IF(VLOOKUP(B54,NP,27,FALSE)="","",CONCATENATE(" / ",IF(VLOOKUP(B54,NP,12,FALSE)=1,VLOOKUP(B54,NP,27,FALSE),-VLOOKUP(B54,NP,27,FALSE)))),IF(VLOOKUP(B54,NP,28)="","",CONCATENATE(" / ",IF(VLOOKUP(B54,NP,12)=1,VLOOKUP(B54,NP,28),-VLOOKUP(B54,NP,28)))),IF(VLOOKUP(B54,NP,29)="","",CONCATENATE(" / ",IF(VLOOKUP(B54,NP,12)=1,VLOOKUP(B54,NP,29),-VLOOKUP(B54,NP,29))))))</f>
        <v/>
      </c>
      <c r="L56" s="71"/>
      <c r="M56" s="85"/>
      <c r="N56" s="71"/>
      <c r="O56" s="71"/>
      <c r="P56" s="85"/>
      <c r="Q56" s="71"/>
      <c r="R56" s="110">
        <v>17</v>
      </c>
      <c r="AO56" s="12"/>
      <c r="AP56" s="47"/>
      <c r="AW56" s="12"/>
    </row>
    <row r="57" spans="1:50" ht="12" customHeight="1" x14ac:dyDescent="0.25">
      <c r="A57" s="155"/>
      <c r="B57" s="152" t="str">
        <f>IF(OR(B56="",VLOOKUP(B54,NP,20,FALSE)=0),"",IF(LEN(VLOOKUP(B54,NP,20,FALSE))=7,VLOOKUP(B54,NP,20,FALSE),VLOOKUP(B54,NP,20,FALSE)))</f>
        <v/>
      </c>
      <c r="C57" s="63" t="str">
        <f>IF(B56="","",CONCATENATE(VLOOKUP(B54,NP,18,FALSE)," pts - ",VLOOKUP(B54,NP,21,FALSE)))</f>
        <v/>
      </c>
      <c r="D57" s="63"/>
      <c r="E57" s="79"/>
      <c r="F57" s="63"/>
      <c r="G57" s="63"/>
      <c r="H57" s="79"/>
      <c r="I57" s="63"/>
      <c r="J57" s="131">
        <v>21</v>
      </c>
      <c r="K57" s="114" t="s">
        <v>7</v>
      </c>
      <c r="L57" s="114"/>
      <c r="M57" s="115" t="str">
        <f>IF(VLOOKUP(J57,NP,32,FALSE)="","",IF(VLOOKUP(J57,NP,32,FALSE)=0,"",VLOOKUP(J57,NP,32,FALSE)))</f>
        <v/>
      </c>
      <c r="N57" s="116" t="str">
        <f>IF(VLOOKUP(J57,NP,33,FALSE)="","",IF(VLOOKUP(J57,NP,34,FALSE)=2,"",VLOOKUP(J57,NP,34,FALSE)))</f>
        <v/>
      </c>
      <c r="O57" s="116"/>
      <c r="P57" s="117" t="str">
        <f>IF(VLOOKUP(J57,NP,33,FALSE)="","",IF(VLOOKUP(J57,NP,33,FALSE)=0,"",VLOOKUP(J57,NP,33,FALSE)))</f>
        <v/>
      </c>
      <c r="Q57" s="118"/>
      <c r="R57" s="44">
        <f>IF(VLOOKUP(R63,NP,4,FALSE)=0,"",VLOOKUP(R63,NP,4,FALSE))</f>
        <v>33</v>
      </c>
      <c r="S57" s="40" t="str">
        <f>IF(R57="","",CONCATENATE(VLOOKUP(R63,NP,5,FALSE),"  ",VLOOKUP(R63,NP,6,FALSE)))</f>
        <v>BARTHELEMY  Nicolas</v>
      </c>
      <c r="T57" s="40"/>
      <c r="U57" s="78"/>
      <c r="V57" s="40"/>
      <c r="W57" s="40"/>
      <c r="X57" s="78"/>
      <c r="Y57" s="40"/>
      <c r="AO57" s="12"/>
      <c r="AP57" s="47"/>
      <c r="AW57" s="12"/>
    </row>
    <row r="58" spans="1:50" ht="12" customHeight="1" x14ac:dyDescent="0.25">
      <c r="A58" s="157">
        <v>19</v>
      </c>
      <c r="B58" s="151">
        <f>IF(VLOOKUP(B60,NP,4,FALSE)=0,"",VLOOKUP(B60,NP,4,FALSE))</f>
        <v>65</v>
      </c>
      <c r="C58" s="40" t="str">
        <f>IF(B58="","",CONCATENATE(VLOOKUP(B60,NP,5,FALSE),"  ",VLOOKUP(B60,NP,6,FALSE)))</f>
        <v>COZ  Axel</v>
      </c>
      <c r="D58" s="40"/>
      <c r="E58" s="78"/>
      <c r="F58" s="40"/>
      <c r="G58" s="40"/>
      <c r="H58" s="78"/>
      <c r="I58" s="40"/>
      <c r="J58" s="41"/>
      <c r="K58" s="132"/>
      <c r="L58" s="132"/>
      <c r="M58" s="133"/>
      <c r="N58" s="132"/>
      <c r="O58" s="132"/>
      <c r="P58" s="133"/>
      <c r="Q58" s="43"/>
      <c r="R58" s="45"/>
      <c r="S58" s="67" t="str">
        <f>IF(R57="","",CONCATENATE(VLOOKUP(R63,NP,8,FALSE)," pts - ",VLOOKUP(R63,NP,11,FALSE)))</f>
        <v>1675 pts - RP FOUESNANT</v>
      </c>
      <c r="T58" s="67"/>
      <c r="U58" s="84"/>
      <c r="V58" s="67"/>
      <c r="W58" s="67"/>
      <c r="X58" s="84"/>
      <c r="Y58" s="67"/>
      <c r="Z58" s="47"/>
      <c r="AO58" s="12"/>
      <c r="AP58" s="47"/>
      <c r="AW58" s="12"/>
    </row>
    <row r="59" spans="1:50" ht="12" customHeight="1" x14ac:dyDescent="0.25">
      <c r="A59" s="155"/>
      <c r="B59" s="152" t="str">
        <f>IF(OR(B58="",VLOOKUP(B60,NP,10,FALSE)=0),"",IF(LEN(VLOOKUP(B60,NP,10,FALSE))=7,VLOOKUP(B60,NP,10,FALSE),VLOOKUP(B60,NP,10,FALSE)))</f>
        <v>03290087</v>
      </c>
      <c r="C59" s="63" t="str">
        <f>IF(B58="","",CONCATENATE(VLOOKUP(B60,NP,8,FALSE)," pts - ",VLOOKUP(B60,NP,11,FALSE)))</f>
        <v>1438 pts - GDR GUIPAVAS</v>
      </c>
      <c r="D59" s="63"/>
      <c r="E59" s="79"/>
      <c r="F59" s="63"/>
      <c r="G59" s="63"/>
      <c r="H59" s="79"/>
      <c r="I59" s="63"/>
      <c r="J59" s="135"/>
      <c r="K59" s="120"/>
      <c r="L59" s="132"/>
      <c r="M59" s="133"/>
      <c r="N59" s="132"/>
      <c r="O59" s="132"/>
      <c r="P59" s="133"/>
      <c r="Q59" s="43"/>
      <c r="R59" s="46"/>
      <c r="S59" s="71" t="str">
        <f>IF(R57="","",CONCATENATE(IF(VLOOKUP(J57,NP,23,FALSE)="","",IF(VLOOKUP(J57,NP,12,FALSE)=1,VLOOKUP(J57,NP,23,FALSE),-VLOOKUP(J57,NP,23,FALSE))),IF(VLOOKUP(J57,NP,24,FALSE)="","",CONCATENATE(" / ",IF(VLOOKUP(J57,NP,12,FALSE)=1,VLOOKUP(J57,NP,24,FALSE),-VLOOKUP(J57,NP,24,FALSE)))),IF(VLOOKUP(J57,NP,25,FALSE)="","",CONCATENATE(" / ",IF(VLOOKUP(J57,NP,12,FALSE)=1,VLOOKUP(J57,NP,25,FALSE),-VLOOKUP(J57,NP,25,FALSE)))),IF(VLOOKUP(J57,NP,26,FALSE)="","",CONCATENATE(" / ",IF(VLOOKUP(J57,NP,12,FALSE)=1,VLOOKUP(J57,NP,26,FALSE),-VLOOKUP(J57,NP,26,FALSE)))),IF(VLOOKUP(J57,NP,27,FALSE)="","",CONCATENATE(" / ",IF(VLOOKUP(J57,NP,12,FALSE)=1,VLOOKUP(J57,NP,27,FALSE),-VLOOKUP(J57,NP,27,FALSE)))),IF(VLOOKUP(J57,NP,28)="","",CONCATENATE(" / ",IF(VLOOKUP(J57,NP,12)=1,VLOOKUP(J57,NP,28),-VLOOKUP(J57,NP,28)))),IF(VLOOKUP(J57,NP,29)="","",CONCATENATE(" / ",IF(VLOOKUP(J57,NP,12)=1,VLOOKUP(J57,NP,29),-VLOOKUP(J57,NP,29))))))</f>
        <v/>
      </c>
      <c r="T59" s="71"/>
      <c r="U59" s="85"/>
      <c r="V59" s="71"/>
      <c r="W59" s="71"/>
      <c r="X59" s="85"/>
      <c r="Y59" s="71"/>
      <c r="Z59" s="47"/>
      <c r="AO59" s="12"/>
      <c r="AP59" s="47"/>
      <c r="AW59" s="12"/>
    </row>
    <row r="60" spans="1:50" ht="12" customHeight="1" x14ac:dyDescent="0.25">
      <c r="A60" s="155"/>
      <c r="B60" s="153">
        <v>10</v>
      </c>
      <c r="C60" s="114" t="s">
        <v>7</v>
      </c>
      <c r="D60" s="114"/>
      <c r="E60" s="115" t="str">
        <f>IF(VLOOKUP(B60,NP,32,FALSE)="","",IF(VLOOKUP(B60,NP,32,FALSE)=0,"",VLOOKUP(B60,NP,32,FALSE)))</f>
        <v/>
      </c>
      <c r="F60" s="116" t="str">
        <f>IF(VLOOKUP(B60,NP,33,FALSE)="","",IF(VLOOKUP(B60,NP,34,FALSE)=2,"",VLOOKUP(B60,NP,34,FALSE)))</f>
        <v/>
      </c>
      <c r="G60" s="116"/>
      <c r="H60" s="117" t="str">
        <f>IF(VLOOKUP(B60,NP,33,FALSE)="","",IF(VLOOKUP(B60,NP,33,FALSE)=0,"",VLOOKUP(B60,NP,33,FALSE)))</f>
        <v/>
      </c>
      <c r="I60" s="118"/>
      <c r="J60" s="44">
        <f>IF(VLOOKUP(J57,NP,14,FALSE)=0,"",VLOOKUP(J57,NP,14,FALSE))</f>
        <v>53</v>
      </c>
      <c r="K60" s="40" t="str">
        <f>IF(J60="","",CONCATENATE(VLOOKUP(J57,NP,15,FALSE),"  ",VLOOKUP(J57,NP,16,FALSE)))</f>
        <v>SALOMON  Frederic</v>
      </c>
      <c r="L60" s="40"/>
      <c r="M60" s="78"/>
      <c r="N60" s="40"/>
      <c r="O60" s="40"/>
      <c r="P60" s="78"/>
      <c r="Q60" s="40"/>
      <c r="R60" s="47"/>
      <c r="Y60" s="12"/>
      <c r="Z60" s="47"/>
      <c r="AO60" s="12"/>
      <c r="AP60" s="47"/>
      <c r="AW60" s="12"/>
    </row>
    <row r="61" spans="1:50" ht="12" customHeight="1" x14ac:dyDescent="0.25">
      <c r="A61" s="155"/>
      <c r="B61" s="154"/>
      <c r="C61" s="120"/>
      <c r="D61" s="120"/>
      <c r="E61" s="121"/>
      <c r="F61" s="120"/>
      <c r="G61" s="120"/>
      <c r="H61" s="121"/>
      <c r="I61" s="122"/>
      <c r="J61" s="110">
        <v>20</v>
      </c>
      <c r="K61" s="72" t="str">
        <f>IF(J60="","",CONCATENATE(VLOOKUP(J57,NP,18,FALSE)," pts - ",VLOOKUP(J57,NP,21,FALSE)))</f>
        <v>1534 pts - RC BRIEC DE L ODET</v>
      </c>
      <c r="L61" s="72"/>
      <c r="M61" s="86"/>
      <c r="N61" s="72"/>
      <c r="O61" s="72"/>
      <c r="P61" s="86"/>
      <c r="Q61" s="72"/>
      <c r="R61" s="12"/>
      <c r="Y61" s="12"/>
      <c r="Z61" s="47"/>
      <c r="AO61" s="12"/>
      <c r="AP61" s="47"/>
      <c r="AW61" s="12"/>
    </row>
    <row r="62" spans="1:50" ht="12" customHeight="1" x14ac:dyDescent="0.25">
      <c r="A62" s="158">
        <v>20</v>
      </c>
      <c r="B62" s="151">
        <f>IF(VLOOKUP(B60,NP,14,FALSE)=0,"",VLOOKUP(B60,NP,14,FALSE))</f>
        <v>53</v>
      </c>
      <c r="C62" s="40" t="str">
        <f>IF(B62="","",CONCATENATE(VLOOKUP(B60,NP,15,FALSE),"  ",VLOOKUP(B60,NP,16,FALSE)))</f>
        <v>SALOMON  Frederic</v>
      </c>
      <c r="D62" s="129"/>
      <c r="E62" s="130"/>
      <c r="F62" s="129"/>
      <c r="G62" s="129"/>
      <c r="H62" s="130"/>
      <c r="I62" s="42"/>
      <c r="J62" s="46"/>
      <c r="K62" s="71" t="str">
        <f>IF(J60="","",CONCATENATE(IF(VLOOKUP(B60,NP,23,FALSE)="","",IF(VLOOKUP(B60,NP,12,FALSE)=1,VLOOKUP(B60,NP,23,FALSE),-VLOOKUP(B60,NP,23,FALSE))),IF(VLOOKUP(B60,NP,24,FALSE)="","",CONCATENATE(" / ",IF(VLOOKUP(B60,NP,12,FALSE)=1,VLOOKUP(B60,NP,24,FALSE),-VLOOKUP(B60,NP,24,FALSE)))),IF(VLOOKUP(B60,NP,25,FALSE)="","",CONCATENATE(" / ",IF(VLOOKUP(B60,NP,12,FALSE)=1,VLOOKUP(B60,NP,25,FALSE),-VLOOKUP(B60,NP,25,FALSE)))),IF(VLOOKUP(B60,NP,26,FALSE)="","",CONCATENATE(" / ",IF(VLOOKUP(B60,NP,12,FALSE)=1,VLOOKUP(B60,NP,26,FALSE),-VLOOKUP(B60,NP,26,FALSE)))),IF(VLOOKUP(B60,NP,27,FALSE)="","",CONCATENATE(" / ",IF(VLOOKUP(B60,NP,12,FALSE)=1,VLOOKUP(B60,NP,27,FALSE),-VLOOKUP(B60,NP,27,FALSE)))),IF(VLOOKUP(B60,NP,28)="","",CONCATENATE(" / ",IF(VLOOKUP(B60,NP,12)=1,VLOOKUP(B60,NP,28),-VLOOKUP(B60,NP,28)))),IF(VLOOKUP(B60,NP,29)="","",CONCATENATE(" / ",IF(VLOOKUP(B60,NP,12)=1,VLOOKUP(B60,NP,29),-VLOOKUP(B60,NP,29))))))</f>
        <v/>
      </c>
      <c r="L62" s="71"/>
      <c r="M62" s="85"/>
      <c r="N62" s="71"/>
      <c r="O62" s="71"/>
      <c r="P62" s="85"/>
      <c r="Q62" s="71"/>
      <c r="R62" s="12"/>
      <c r="Y62" s="12"/>
      <c r="Z62" s="110">
        <v>17</v>
      </c>
      <c r="AO62" s="12"/>
      <c r="AP62" s="47"/>
      <c r="AW62" s="12"/>
    </row>
    <row r="63" spans="1:50" ht="12" customHeight="1" x14ac:dyDescent="0.25">
      <c r="A63" s="155"/>
      <c r="B63" s="152" t="str">
        <f>IF(OR(B62="",VLOOKUP(B60,NP,20,FALSE)=0),"",IF(LEN(VLOOKUP(B60,NP,20,FALSE))=7,VLOOKUP(B60,NP,20,FALSE),VLOOKUP(B60,NP,20,FALSE)))</f>
        <v>03290244</v>
      </c>
      <c r="C63" s="63" t="str">
        <f>IF(B62="","",CONCATENATE(VLOOKUP(B60,NP,18,FALSE)," pts - ",VLOOKUP(B60,NP,21,FALSE)))</f>
        <v>1534 pts - RC BRIEC DE L ODET</v>
      </c>
      <c r="D63" s="63"/>
      <c r="E63" s="79"/>
      <c r="F63" s="63"/>
      <c r="G63" s="63"/>
      <c r="H63" s="79"/>
      <c r="I63" s="63"/>
      <c r="J63" s="139"/>
      <c r="K63" s="140"/>
      <c r="L63" s="140"/>
      <c r="M63" s="141"/>
      <c r="N63" s="142"/>
      <c r="O63" s="142"/>
      <c r="P63" s="141"/>
      <c r="Q63" s="140"/>
      <c r="R63" s="143">
        <v>27</v>
      </c>
      <c r="S63" s="114" t="s">
        <v>7</v>
      </c>
      <c r="T63" s="114"/>
      <c r="U63" s="115" t="str">
        <f>IF(VLOOKUP(R63,NP,32,FALSE)="","",IF(VLOOKUP(R63,NP,32,FALSE)=0,"",VLOOKUP(R63,NP,32,FALSE)))</f>
        <v/>
      </c>
      <c r="V63" s="116" t="str">
        <f>IF(VLOOKUP(R63,NP,33,FALSE)="","",IF(VLOOKUP(R63,NP,34,FALSE)=2,"",VLOOKUP(R63,NP,34,FALSE)))</f>
        <v/>
      </c>
      <c r="W63" s="116"/>
      <c r="X63" s="117" t="str">
        <f>IF(VLOOKUP(R63,NP,33,FALSE)="","",IF(VLOOKUP(R63,NP,33,FALSE)=0,"",VLOOKUP(R63,NP,33,FALSE)))</f>
        <v/>
      </c>
      <c r="Y63" s="118"/>
      <c r="Z63" s="44">
        <f>IF(VLOOKUP(Z75,NP,4,FALSE)=0,"",VLOOKUP(Z75,NP,4,FALSE))</f>
        <v>31</v>
      </c>
      <c r="AA63" s="40" t="str">
        <f>IF(Z63="","",CONCATENATE(VLOOKUP(Z75,NP,5,FALSE),"  ",VLOOKUP(Z75,NP,6,FALSE)))</f>
        <v>RAPHALEN  Anthony</v>
      </c>
      <c r="AB63" s="40"/>
      <c r="AC63" s="78"/>
      <c r="AD63" s="40"/>
      <c r="AE63" s="40"/>
      <c r="AF63" s="78"/>
      <c r="AG63" s="40"/>
      <c r="AP63" s="47"/>
      <c r="AW63" s="12"/>
    </row>
    <row r="64" spans="1:50" ht="12" customHeight="1" x14ac:dyDescent="0.25">
      <c r="A64" s="158">
        <v>21</v>
      </c>
      <c r="B64" s="151">
        <f>IF(VLOOKUP(B66,NP,4,FALSE)=0,"",VLOOKUP(B66,NP,4,FALSE))</f>
        <v>42</v>
      </c>
      <c r="C64" s="40" t="str">
        <f>IF(B64="","",CONCATENATE(VLOOKUP(B66,NP,5,FALSE),"  ",VLOOKUP(B66,NP,6,FALSE)))</f>
        <v>PERROT  Vincent</v>
      </c>
      <c r="D64" s="40"/>
      <c r="E64" s="78"/>
      <c r="F64" s="40"/>
      <c r="G64" s="40"/>
      <c r="H64" s="78"/>
      <c r="I64" s="40"/>
      <c r="J64" s="41"/>
      <c r="K64" s="132"/>
      <c r="L64" s="132"/>
      <c r="M64" s="133"/>
      <c r="N64" s="132"/>
      <c r="O64" s="132"/>
      <c r="P64" s="133"/>
      <c r="Q64" s="43"/>
      <c r="Y64" s="12"/>
      <c r="Z64" s="45"/>
      <c r="AA64" s="67" t="str">
        <f>IF(Z63="","",CONCATENATE(VLOOKUP(Z75,NP,8,FALSE)," pts - ",VLOOKUP(Z75,NP,11,FALSE)))</f>
        <v>1697 pts - RC BRIEC DE L ODET</v>
      </c>
      <c r="AB64" s="67"/>
      <c r="AC64" s="84"/>
      <c r="AD64" s="67"/>
      <c r="AE64" s="67"/>
      <c r="AF64" s="84"/>
      <c r="AG64" s="67"/>
      <c r="AH64" s="47"/>
      <c r="AP64" s="47"/>
      <c r="AW64" s="12"/>
    </row>
    <row r="65" spans="1:50" ht="12" customHeight="1" x14ac:dyDescent="0.25">
      <c r="A65" s="155"/>
      <c r="B65" s="152" t="str">
        <f>IF(OR(B64="",VLOOKUP(B66,NP,10,FALSE)=0),"",IF(LEN(VLOOKUP(B66,NP,10,FALSE))=7,VLOOKUP(B66,NP,10,FALSE),VLOOKUP(B66,NP,10,FALSE)))</f>
        <v>03290081</v>
      </c>
      <c r="C65" s="63" t="str">
        <f>IF(B64="","",CONCATENATE(VLOOKUP(B66,NP,8,FALSE)," pts - ",VLOOKUP(B66,NP,11,FALSE)))</f>
        <v>1641 pts - PPC KERHUONNAIS</v>
      </c>
      <c r="D65" s="63"/>
      <c r="E65" s="79"/>
      <c r="F65" s="63"/>
      <c r="G65" s="63"/>
      <c r="H65" s="79"/>
      <c r="I65" s="63"/>
      <c r="J65" s="110">
        <v>21</v>
      </c>
      <c r="K65" s="120"/>
      <c r="L65" s="132"/>
      <c r="M65" s="133"/>
      <c r="N65" s="132"/>
      <c r="O65" s="132"/>
      <c r="P65" s="133"/>
      <c r="Q65" s="43"/>
      <c r="Y65" s="12"/>
      <c r="Z65" s="46"/>
      <c r="AA65" s="71" t="str">
        <f>IF(Z63="","",CONCATENATE(IF(VLOOKUP(R63,NP,23,FALSE)="","",IF(VLOOKUP(R63,NP,12,FALSE)=1,VLOOKUP(R63,NP,23,FALSE),-VLOOKUP(R63,NP,23,FALSE))),IF(VLOOKUP(R63,NP,24,FALSE)="","",CONCATENATE(" / ",IF(VLOOKUP(R63,NP,12,FALSE)=1,VLOOKUP(R63,NP,24,FALSE),-VLOOKUP(R63,NP,24,FALSE)))),IF(VLOOKUP(R63,NP,25,FALSE)="","",CONCATENATE(" / ",IF(VLOOKUP(R63,NP,12,FALSE)=1,VLOOKUP(R63,NP,25,FALSE),-VLOOKUP(R63,NP,25,FALSE)))),IF(VLOOKUP(R63,NP,26,FALSE)="","",CONCATENATE(" / ",IF(VLOOKUP(R63,NP,12,FALSE)=1,VLOOKUP(R63,NP,26,FALSE),-VLOOKUP(R63,NP,26,FALSE)))),IF(VLOOKUP(R63,NP,27,FALSE)="","",CONCATENATE(" / ",IF(VLOOKUP(R63,NP,12,FALSE)=1,VLOOKUP(R63,NP,27,FALSE),-VLOOKUP(R63,NP,27,FALSE)))),IF(VLOOKUP(R63,NP,28)="","",CONCATENATE(" / ",IF(VLOOKUP(R63,NP,12)=1,VLOOKUP(R63,NP,28),-VLOOKUP(R63,NP,28)))),IF(VLOOKUP(R63,NP,29)="","",CONCATENATE(" / ",IF(VLOOKUP(R63,NP,12)=1,VLOOKUP(R63,NP,29),-VLOOKUP(R63,NP,29))))))</f>
        <v/>
      </c>
      <c r="AB65" s="71"/>
      <c r="AC65" s="85"/>
      <c r="AD65" s="71"/>
      <c r="AE65" s="71"/>
      <c r="AF65" s="85"/>
      <c r="AG65" s="71"/>
      <c r="AH65" s="47"/>
      <c r="AP65" s="47"/>
      <c r="AW65" s="12"/>
    </row>
    <row r="66" spans="1:50" ht="12" customHeight="1" x14ac:dyDescent="0.25">
      <c r="A66" s="155"/>
      <c r="B66" s="153">
        <v>11</v>
      </c>
      <c r="C66" s="114" t="s">
        <v>7</v>
      </c>
      <c r="D66" s="114"/>
      <c r="E66" s="115" t="str">
        <f>IF(VLOOKUP(B66,NP,32,FALSE)="","",IF(VLOOKUP(B66,NP,32,FALSE)=0,"",VLOOKUP(B66,NP,32,FALSE)))</f>
        <v/>
      </c>
      <c r="F66" s="116" t="str">
        <f>IF(VLOOKUP(B66,NP,33,FALSE)="","",IF(VLOOKUP(B66,NP,34,FALSE)=2,"",VLOOKUP(B66,NP,34,FALSE)))</f>
        <v/>
      </c>
      <c r="G66" s="116"/>
      <c r="H66" s="117" t="str">
        <f>IF(VLOOKUP(B66,NP,33,FALSE)="","",IF(VLOOKUP(B66,NP,33,FALSE)=0,"",VLOOKUP(B66,NP,33,FALSE)))</f>
        <v/>
      </c>
      <c r="I66" s="118"/>
      <c r="J66" s="44">
        <f>IF(VLOOKUP(J69,NP,4,FALSE)=0,"",VLOOKUP(J69,NP,4,FALSE))</f>
        <v>31</v>
      </c>
      <c r="K66" s="40" t="str">
        <f>IF(J66="","",CONCATENATE(VLOOKUP(J69,NP,5,FALSE),"  ",VLOOKUP(J69,NP,6,FALSE)))</f>
        <v>RAPHALEN  Anthony</v>
      </c>
      <c r="L66" s="40"/>
      <c r="M66" s="78"/>
      <c r="N66" s="40"/>
      <c r="O66" s="40"/>
      <c r="P66" s="78"/>
      <c r="Q66" s="40"/>
      <c r="Y66" s="12"/>
      <c r="Z66" s="47"/>
      <c r="AG66" s="12"/>
      <c r="AH66" s="47"/>
      <c r="AP66" s="47"/>
      <c r="AW66" s="12"/>
    </row>
    <row r="67" spans="1:50" ht="12" customHeight="1" x14ac:dyDescent="0.25">
      <c r="A67" s="155"/>
      <c r="B67" s="154"/>
      <c r="C67" s="120"/>
      <c r="D67" s="120"/>
      <c r="E67" s="121"/>
      <c r="F67" s="120"/>
      <c r="G67" s="120"/>
      <c r="H67" s="121"/>
      <c r="I67" s="122"/>
      <c r="J67" s="45"/>
      <c r="K67" s="67" t="str">
        <f>IF(J66="","",CONCATENATE(VLOOKUP(J69,NP,8,FALSE)," pts - ",VLOOKUP(J69,NP,11,FALSE)))</f>
        <v>1697 pts - RC BRIEC DE L ODET</v>
      </c>
      <c r="L67" s="67"/>
      <c r="M67" s="84"/>
      <c r="N67" s="67"/>
      <c r="O67" s="67"/>
      <c r="P67" s="84"/>
      <c r="Q67" s="67"/>
      <c r="R67" s="47"/>
      <c r="Y67" s="12"/>
      <c r="Z67" s="47"/>
      <c r="AG67" s="12"/>
      <c r="AH67" s="47"/>
      <c r="AP67" s="47"/>
      <c r="AW67" s="12"/>
    </row>
    <row r="68" spans="1:50" ht="12" customHeight="1" x14ac:dyDescent="0.25">
      <c r="A68" s="157">
        <v>22</v>
      </c>
      <c r="B68" s="151">
        <f>IF(VLOOKUP(B66,NP,14,FALSE)=0,"",VLOOKUP(B66,NP,14,FALSE))</f>
        <v>31</v>
      </c>
      <c r="C68" s="40" t="str">
        <f>IF(B68="","",CONCATENATE(VLOOKUP(B66,NP,15,FALSE),"  ",VLOOKUP(B66,NP,16,FALSE)))</f>
        <v>RAPHALEN  Anthony</v>
      </c>
      <c r="D68" s="129"/>
      <c r="E68" s="130"/>
      <c r="F68" s="129"/>
      <c r="G68" s="129"/>
      <c r="H68" s="130"/>
      <c r="I68" s="42"/>
      <c r="J68" s="46"/>
      <c r="K68" s="71" t="str">
        <f>IF(J66="","",CONCATENATE(IF(VLOOKUP(B66,NP,23,FALSE)="","",IF(VLOOKUP(B66,NP,12,FALSE)=1,VLOOKUP(B66,NP,23,FALSE),-VLOOKUP(B66,NP,23,FALSE))),IF(VLOOKUP(B66,NP,24,FALSE)="","",CONCATENATE(" / ",IF(VLOOKUP(B66,NP,12,FALSE)=1,VLOOKUP(B66,NP,24,FALSE),-VLOOKUP(B66,NP,24,FALSE)))),IF(VLOOKUP(B66,NP,25,FALSE)="","",CONCATENATE(" / ",IF(VLOOKUP(B66,NP,12,FALSE)=1,VLOOKUP(B66,NP,25,FALSE),-VLOOKUP(B66,NP,25,FALSE)))),IF(VLOOKUP(B66,NP,26,FALSE)="","",CONCATENATE(" / ",IF(VLOOKUP(B66,NP,12,FALSE)=1,VLOOKUP(B66,NP,26,FALSE),-VLOOKUP(B66,NP,26,FALSE)))),IF(VLOOKUP(B66,NP,27,FALSE)="","",CONCATENATE(" / ",IF(VLOOKUP(B66,NP,12,FALSE)=1,VLOOKUP(B66,NP,27,FALSE),-VLOOKUP(B66,NP,27,FALSE)))),IF(VLOOKUP(B66,NP,28)="","",CONCATENATE(" / ",IF(VLOOKUP(B66,NP,12)=1,VLOOKUP(B66,NP,28),-VLOOKUP(B66,NP,28)))),IF(VLOOKUP(B66,NP,29)="","",CONCATENATE(" / ",IF(VLOOKUP(B66,NP,12)=1,VLOOKUP(B66,NP,29),-VLOOKUP(B66,NP,29))))))</f>
        <v/>
      </c>
      <c r="L68" s="71"/>
      <c r="M68" s="85"/>
      <c r="N68" s="71"/>
      <c r="O68" s="71"/>
      <c r="P68" s="85"/>
      <c r="Q68" s="71"/>
      <c r="R68" s="47"/>
      <c r="S68" s="6"/>
      <c r="T68" s="6"/>
      <c r="U68" s="92"/>
      <c r="V68" s="6"/>
      <c r="W68" s="6"/>
      <c r="X68" s="92"/>
      <c r="Y68" s="12"/>
      <c r="Z68" s="47"/>
      <c r="AG68" s="12"/>
      <c r="AH68" s="47"/>
      <c r="AP68" s="47"/>
      <c r="AW68" s="12"/>
    </row>
    <row r="69" spans="1:50" ht="12" customHeight="1" x14ac:dyDescent="0.25">
      <c r="A69" s="155"/>
      <c r="B69" s="152" t="str">
        <f>IF(OR(B68="",VLOOKUP(B66,NP,20,FALSE)=0),"",IF(LEN(VLOOKUP(B66,NP,20,FALSE))=7,VLOOKUP(B66,NP,20,FALSE),VLOOKUP(B66,NP,20,FALSE)))</f>
        <v>03290244</v>
      </c>
      <c r="C69" s="63" t="str">
        <f>IF(B68="","",CONCATENATE(VLOOKUP(B66,NP,18,FALSE)," pts - ",VLOOKUP(B66,NP,21,FALSE)))</f>
        <v>1697 pts - RC BRIEC DE L ODET</v>
      </c>
      <c r="D69" s="63"/>
      <c r="E69" s="79"/>
      <c r="F69" s="63"/>
      <c r="G69" s="63"/>
      <c r="H69" s="79"/>
      <c r="I69" s="63"/>
      <c r="J69" s="131">
        <v>22</v>
      </c>
      <c r="K69" s="114" t="s">
        <v>7</v>
      </c>
      <c r="L69" s="114"/>
      <c r="M69" s="115" t="str">
        <f>IF(VLOOKUP(J69,NP,32,FALSE)="","",IF(VLOOKUP(J69,NP,32,FALSE)=0,"",VLOOKUP(J69,NP,32,FALSE)))</f>
        <v/>
      </c>
      <c r="N69" s="116" t="str">
        <f>IF(VLOOKUP(J69,NP,33,FALSE)="","",IF(VLOOKUP(J69,NP,34,FALSE)=2,"",VLOOKUP(J69,NP,34,FALSE)))</f>
        <v/>
      </c>
      <c r="O69" s="116"/>
      <c r="P69" s="117" t="str">
        <f>IF(VLOOKUP(J69,NP,33,FALSE)="","",IF(VLOOKUP(J69,NP,33,FALSE)=0,"",VLOOKUP(J69,NP,33,FALSE)))</f>
        <v/>
      </c>
      <c r="Q69" s="118"/>
      <c r="R69" s="44">
        <f>IF(VLOOKUP(R63,NP,14,FALSE)=0,"",VLOOKUP(R63,NP,14,FALSE))</f>
        <v>31</v>
      </c>
      <c r="S69" s="40" t="str">
        <f>IF(R69="","",CONCATENATE(VLOOKUP(R63,NP,15,FALSE),"  ",VLOOKUP(R63,NP,16,FALSE)))</f>
        <v>RAPHALEN  Anthony</v>
      </c>
      <c r="T69" s="40"/>
      <c r="U69" s="78"/>
      <c r="V69" s="40"/>
      <c r="W69" s="40"/>
      <c r="X69" s="78"/>
      <c r="Y69" s="40"/>
      <c r="Z69" s="47"/>
      <c r="AG69" s="12"/>
      <c r="AH69" s="47"/>
      <c r="AP69" s="47"/>
      <c r="AW69" s="12"/>
    </row>
    <row r="70" spans="1:50" ht="12" customHeight="1" x14ac:dyDescent="0.25">
      <c r="A70" s="157">
        <v>23</v>
      </c>
      <c r="B70" s="151" t="str">
        <f>IF(VLOOKUP(B72,NP,4,FALSE)=0,"",VLOOKUP(B72,NP,4,FALSE))</f>
        <v/>
      </c>
      <c r="C70" s="40" t="str">
        <f>IF(B70="","",CONCATENATE(VLOOKUP(B72,NP,5,FALSE),"  ",VLOOKUP(B72,NP,6,FALSE)))</f>
        <v/>
      </c>
      <c r="D70" s="40"/>
      <c r="E70" s="78"/>
      <c r="F70" s="40"/>
      <c r="G70" s="40"/>
      <c r="H70" s="78"/>
      <c r="I70" s="40"/>
      <c r="J70" s="9"/>
      <c r="K70" s="5"/>
      <c r="L70" s="5"/>
      <c r="M70" s="87"/>
      <c r="N70" s="5"/>
      <c r="O70" s="5"/>
      <c r="P70" s="87"/>
      <c r="Q70" s="12"/>
      <c r="R70" s="110">
        <v>24</v>
      </c>
      <c r="S70" s="72" t="str">
        <f>IF(R69="","",CONCATENATE(VLOOKUP(R63,NP,18,FALSE)," pts - ",VLOOKUP(R63,NP,21,FALSE)))</f>
        <v>1697 pts - RC BRIEC DE L ODET</v>
      </c>
      <c r="T70" s="72"/>
      <c r="U70" s="86"/>
      <c r="V70" s="72"/>
      <c r="W70" s="72"/>
      <c r="X70" s="86"/>
      <c r="Y70" s="72"/>
      <c r="Z70" s="9"/>
      <c r="AA70" s="5"/>
      <c r="AB70" s="5"/>
      <c r="AC70" s="87"/>
      <c r="AD70" s="5"/>
      <c r="AE70" s="5"/>
      <c r="AF70" s="87"/>
      <c r="AG70" s="2"/>
      <c r="AH70" s="47"/>
      <c r="AP70" s="47"/>
      <c r="AW70" s="12"/>
    </row>
    <row r="71" spans="1:50" ht="12" customHeight="1" x14ac:dyDescent="0.25">
      <c r="A71" s="155"/>
      <c r="B71" s="152" t="str">
        <f>IF(OR(B70="",VLOOKUP(B72,NP,10,FALSE)=0),"",IF(LEN(VLOOKUP(B72,NP,10,FALSE))=7,VLOOKUP(B72,NP,10,FALSE),VLOOKUP(B72,NP,10,FALSE)))</f>
        <v/>
      </c>
      <c r="C71" s="63" t="str">
        <f>IF(B70="","",CONCATENATE(VLOOKUP(B72,NP,8,FALSE)," pts - ",VLOOKUP(B72,NP,11,FALSE)))</f>
        <v/>
      </c>
      <c r="D71" s="63"/>
      <c r="E71" s="79"/>
      <c r="F71" s="63"/>
      <c r="G71" s="63"/>
      <c r="H71" s="79"/>
      <c r="I71" s="63"/>
      <c r="J71" s="135"/>
      <c r="K71" s="120"/>
      <c r="L71" s="132"/>
      <c r="M71" s="133"/>
      <c r="N71" s="132"/>
      <c r="O71" s="132"/>
      <c r="P71" s="133"/>
      <c r="Q71" s="43"/>
      <c r="R71" s="46"/>
      <c r="S71" s="71" t="str">
        <f>IF(R69="","",CONCATENATE(IF(VLOOKUP(J69,NP,23,FALSE)="","",IF(VLOOKUP(J69,NP,12,FALSE)=1,VLOOKUP(J69,NP,23,FALSE),-VLOOKUP(J69,NP,23,FALSE))),IF(VLOOKUP(J69,NP,24,FALSE)="","",CONCATENATE(" / ",IF(VLOOKUP(J69,NP,12,FALSE)=1,VLOOKUP(J69,NP,24,FALSE),-VLOOKUP(J69,NP,24,FALSE)))),IF(VLOOKUP(J69,NP,25,FALSE)="","",CONCATENATE(" / ",IF(VLOOKUP(J69,NP,12,FALSE)=1,VLOOKUP(J69,NP,25,FALSE),-VLOOKUP(J69,NP,25,FALSE)))),IF(VLOOKUP(J69,NP,26,FALSE)="","",CONCATENATE(" / ",IF(VLOOKUP(J69,NP,12,FALSE)=1,VLOOKUP(J69,NP,26,FALSE),-VLOOKUP(J69,NP,26,FALSE)))),IF(VLOOKUP(J69,NP,27,FALSE)="","",CONCATENATE(" / ",IF(VLOOKUP(J69,NP,12,FALSE)=1,VLOOKUP(J69,NP,27,FALSE),-VLOOKUP(J69,NP,27,FALSE)))),IF(VLOOKUP(J69,NP,28)="","",CONCATENATE(" / ",IF(VLOOKUP(J69,NP,12)=1,VLOOKUP(J69,NP,28),-VLOOKUP(J69,NP,28)))),IF(VLOOKUP(J69,NP,29)="","",CONCATENATE(" / ",IF(VLOOKUP(J69,NP,12)=1,VLOOKUP(J69,NP,29),-VLOOKUP(J69,NP,29))))))</f>
        <v/>
      </c>
      <c r="T71" s="71"/>
      <c r="U71" s="85"/>
      <c r="V71" s="71"/>
      <c r="W71" s="71"/>
      <c r="X71" s="85"/>
      <c r="Y71" s="71"/>
      <c r="AH71" s="47"/>
      <c r="AP71" s="47"/>
      <c r="AW71" s="12"/>
    </row>
    <row r="72" spans="1:50" ht="12" customHeight="1" x14ac:dyDescent="0.25">
      <c r="A72" s="155"/>
      <c r="B72" s="153">
        <v>12</v>
      </c>
      <c r="C72" s="114" t="s">
        <v>7</v>
      </c>
      <c r="D72" s="114"/>
      <c r="E72" s="115" t="str">
        <f>IF(VLOOKUP(B72,NP,32,FALSE)="","",IF(VLOOKUP(B72,NP,32,FALSE)=0,"",VLOOKUP(B72,NP,32,FALSE)))</f>
        <v/>
      </c>
      <c r="F72" s="116" t="str">
        <f>IF(VLOOKUP(B72,NP,33,FALSE)="","",IF(VLOOKUP(B72,NP,34,FALSE)=2,"",VLOOKUP(B72,NP,34,FALSE)))</f>
        <v/>
      </c>
      <c r="G72" s="116"/>
      <c r="H72" s="117" t="str">
        <f>IF(VLOOKUP(B72,NP,33,FALSE)="","",IF(VLOOKUP(B72,NP,33,FALSE)=0,"",VLOOKUP(B72,NP,33,FALSE)))</f>
        <v/>
      </c>
      <c r="I72" s="118"/>
      <c r="J72" s="44">
        <f>IF(VLOOKUP(J69,NP,14,FALSE)=0,"",VLOOKUP(J69,NP,14,FALSE))</f>
        <v>40</v>
      </c>
      <c r="K72" s="40" t="str">
        <f>IF(J72="","",CONCATENATE(VLOOKUP(J69,NP,15,FALSE),"  ",VLOOKUP(J69,NP,16,FALSE)))</f>
        <v>PELLEAU  Julien</v>
      </c>
      <c r="L72" s="40"/>
      <c r="M72" s="78"/>
      <c r="N72" s="40"/>
      <c r="O72" s="40"/>
      <c r="P72" s="78"/>
      <c r="Q72" s="40"/>
      <c r="R72" s="47"/>
      <c r="S72" s="32"/>
      <c r="T72" s="32"/>
      <c r="U72" s="68"/>
      <c r="V72" s="32"/>
      <c r="W72" s="32"/>
      <c r="X72" s="68"/>
      <c r="Y72" s="11"/>
      <c r="AG72" s="12"/>
      <c r="AH72" s="47"/>
      <c r="AP72" s="47"/>
      <c r="AW72" s="12"/>
    </row>
    <row r="73" spans="1:50" ht="12" customHeight="1" x14ac:dyDescent="0.25">
      <c r="A73" s="155"/>
      <c r="B73" s="154"/>
      <c r="C73" s="120"/>
      <c r="D73" s="120"/>
      <c r="E73" s="121"/>
      <c r="F73" s="120"/>
      <c r="G73" s="120"/>
      <c r="H73" s="121"/>
      <c r="I73" s="122"/>
      <c r="J73" s="110">
        <v>24</v>
      </c>
      <c r="K73" s="72" t="str">
        <f>IF(J72="","",CONCATENATE(VLOOKUP(J69,NP,18,FALSE)," pts - ",VLOOKUP(J69,NP,21,FALSE)))</f>
        <v>1647 pts - LANDERNEAU TT</v>
      </c>
      <c r="L73" s="72"/>
      <c r="M73" s="86"/>
      <c r="N73" s="72"/>
      <c r="O73" s="72"/>
      <c r="P73" s="86"/>
      <c r="Q73" s="72"/>
      <c r="S73" s="12"/>
      <c r="T73" s="12"/>
      <c r="U73" s="93"/>
      <c r="V73" s="12"/>
      <c r="W73" s="12"/>
      <c r="X73" s="93"/>
      <c r="Y73" s="12"/>
      <c r="AG73" s="12"/>
      <c r="AH73" s="47"/>
      <c r="AP73" s="47"/>
      <c r="AW73" s="12"/>
    </row>
    <row r="74" spans="1:50" ht="12" customHeight="1" x14ac:dyDescent="0.25">
      <c r="A74" s="159">
        <v>24</v>
      </c>
      <c r="B74" s="151">
        <f>IF(VLOOKUP(B72,NP,14,FALSE)=0,"",VLOOKUP(B72,NP,14,FALSE))</f>
        <v>40</v>
      </c>
      <c r="C74" s="40" t="str">
        <f>IF(B74="","",CONCATENATE(VLOOKUP(B72,NP,15,FALSE),"  ",VLOOKUP(B72,NP,16,FALSE)))</f>
        <v>PELLEAU  Julien</v>
      </c>
      <c r="D74" s="129"/>
      <c r="E74" s="130"/>
      <c r="F74" s="129"/>
      <c r="G74" s="129"/>
      <c r="H74" s="130"/>
      <c r="I74" s="42"/>
      <c r="J74" s="46"/>
      <c r="K74" s="71" t="str">
        <f>IF(J72="","",CONCATENATE(IF(VLOOKUP(B72,NP,23,FALSE)="","",IF(VLOOKUP(B72,NP,12,FALSE)=1,VLOOKUP(B72,NP,23,FALSE),-VLOOKUP(B72,NP,23,FALSE))),IF(VLOOKUP(B72,NP,24,FALSE)="","",CONCATENATE(" / ",IF(VLOOKUP(B72,NP,12,FALSE)=1,VLOOKUP(B72,NP,24,FALSE),-VLOOKUP(B72,NP,24,FALSE)))),IF(VLOOKUP(B72,NP,25,FALSE)="","",CONCATENATE(" / ",IF(VLOOKUP(B72,NP,12,FALSE)=1,VLOOKUP(B72,NP,25,FALSE),-VLOOKUP(B72,NP,25,FALSE)))),IF(VLOOKUP(B72,NP,26,FALSE)="","",CONCATENATE(" / ",IF(VLOOKUP(B72,NP,12,FALSE)=1,VLOOKUP(B72,NP,26,FALSE),-VLOOKUP(B72,NP,26,FALSE)))),IF(VLOOKUP(B72,NP,27,FALSE)="","",CONCATENATE(" / ",IF(VLOOKUP(B72,NP,12,FALSE)=1,VLOOKUP(B72,NP,27,FALSE),-VLOOKUP(B72,NP,27,FALSE)))),IF(VLOOKUP(B72,NP,28)="","",CONCATENATE(" / ",IF(VLOOKUP(B72,NP,12)=1,VLOOKUP(B72,NP,28),-VLOOKUP(B72,NP,28)))),IF(VLOOKUP(B72,NP,29)="","",CONCATENATE(" / ",IF(VLOOKUP(B72,NP,12)=1,VLOOKUP(B72,NP,29),-VLOOKUP(B72,NP,29))))))</f>
        <v/>
      </c>
      <c r="L74" s="71"/>
      <c r="M74" s="85"/>
      <c r="N74" s="71"/>
      <c r="O74" s="71"/>
      <c r="P74" s="85"/>
      <c r="Q74" s="71"/>
      <c r="AG74" s="12"/>
      <c r="AH74" s="47"/>
      <c r="AP74" s="47"/>
      <c r="AW74" s="12"/>
    </row>
    <row r="75" spans="1:50" ht="12" customHeight="1" x14ac:dyDescent="0.25">
      <c r="A75" s="155"/>
      <c r="B75" s="152" t="str">
        <f>IF(OR(B74="",VLOOKUP(B72,NP,20,FALSE)=0),"",IF(LEN(VLOOKUP(B72,NP,20,FALSE))=7,VLOOKUP(B72,NP,20,FALSE),VLOOKUP(B72,NP,20,FALSE)))</f>
        <v>03290005</v>
      </c>
      <c r="C75" s="63" t="str">
        <f>IF(B74="","",CONCATENATE(VLOOKUP(B72,NP,18,FALSE)," pts - ",VLOOKUP(B72,NP,21,FALSE)))</f>
        <v>1647 pts - LANDERNEAU TT</v>
      </c>
      <c r="D75" s="63"/>
      <c r="E75" s="79"/>
      <c r="F75" s="63"/>
      <c r="G75" s="63"/>
      <c r="H75" s="79"/>
      <c r="I75" s="63"/>
      <c r="Z75" s="143">
        <v>30</v>
      </c>
      <c r="AA75" s="114" t="s">
        <v>7</v>
      </c>
      <c r="AB75" s="114"/>
      <c r="AC75" s="115" t="str">
        <f>IF(VLOOKUP(Z75,NP,32,FALSE)="","",IF(VLOOKUP(Z75,NP,32,FALSE)=0,"",VLOOKUP(Z75,NP,32,FALSE)))</f>
        <v/>
      </c>
      <c r="AD75" s="116" t="str">
        <f>IF(VLOOKUP(Z75,NP,33,FALSE)="","",IF(VLOOKUP(Z75,NP,34,FALSE)=2,"",VLOOKUP(Z75,NP,34,FALSE)))</f>
        <v/>
      </c>
      <c r="AE75" s="116"/>
      <c r="AF75" s="117" t="str">
        <f>IF(VLOOKUP(Z75,NP,33,FALSE)="","",IF(VLOOKUP(Z75,NP,33,FALSE)=0,"",VLOOKUP(Z75,NP,33,FALSE)))</f>
        <v/>
      </c>
      <c r="AG75" s="118"/>
      <c r="AH75" s="44">
        <f>IF(VLOOKUP(AH51,NP,14,FALSE)=0,"",VLOOKUP(AH51,NP,14,FALSE))</f>
        <v>32</v>
      </c>
      <c r="AI75" s="40" t="str">
        <f>IF(AH75="","",CONCATENATE(VLOOKUP(AH51,NP,15,FALSE),"  ",VLOOKUP(AH51,NP,16,FALSE)))</f>
        <v>VALERI  Raphael</v>
      </c>
      <c r="AJ75" s="40"/>
      <c r="AK75" s="78"/>
      <c r="AL75" s="40"/>
      <c r="AM75" s="40"/>
      <c r="AN75" s="78"/>
      <c r="AO75" s="40"/>
      <c r="AP75" s="47"/>
      <c r="AW75" s="12"/>
    </row>
    <row r="76" spans="1:50" ht="12" customHeight="1" x14ac:dyDescent="0.25">
      <c r="A76" s="159">
        <v>25</v>
      </c>
      <c r="B76" s="151">
        <f>IF(VLOOKUP(B78,NP,4,FALSE)=0,"",VLOOKUP(B78,NP,4,FALSE))</f>
        <v>51</v>
      </c>
      <c r="C76" s="40" t="str">
        <f>IF(B76="","",CONCATENATE(VLOOKUP(B78,NP,5,FALSE),"  ",VLOOKUP(B78,NP,6,FALSE)))</f>
        <v>FAUGERAS  Antoine</v>
      </c>
      <c r="D76" s="40"/>
      <c r="E76" s="78"/>
      <c r="F76" s="40"/>
      <c r="G76" s="40"/>
      <c r="H76" s="78"/>
      <c r="I76" s="40"/>
      <c r="AG76" s="12"/>
      <c r="AH76" s="110">
        <v>32</v>
      </c>
      <c r="AI76" s="67" t="str">
        <f>IF(AH75="","",CONCATENATE(VLOOKUP(AH51,NP,18,FALSE)," pts - ",VLOOKUP(AH51,NP,21,FALSE)))</f>
        <v>1688 pts - PPC KERHUONNAIS</v>
      </c>
      <c r="AJ76" s="67"/>
      <c r="AK76" s="84"/>
      <c r="AL76" s="67"/>
      <c r="AM76" s="67"/>
      <c r="AN76" s="84"/>
      <c r="AO76" s="67"/>
      <c r="AW76" s="12"/>
    </row>
    <row r="77" spans="1:50" ht="12" customHeight="1" x14ac:dyDescent="0.25">
      <c r="A77" s="155"/>
      <c r="B77" s="152" t="str">
        <f>IF(OR(B76="",VLOOKUP(B78,NP,10,FALSE)=0),"",IF(LEN(VLOOKUP(B78,NP,10,FALSE))=7,VLOOKUP(B78,NP,10,FALSE),VLOOKUP(B78,NP,10,FALSE)))</f>
        <v>03290081</v>
      </c>
      <c r="C77" s="63" t="str">
        <f>IF(B76="","",CONCATENATE(VLOOKUP(B78,NP,8,FALSE)," pts - ",VLOOKUP(B78,NP,11,FALSE)))</f>
        <v>1539 pts - PPC KERHUONNAIS</v>
      </c>
      <c r="D77" s="63"/>
      <c r="E77" s="79"/>
      <c r="F77" s="63"/>
      <c r="G77" s="63"/>
      <c r="H77" s="79"/>
      <c r="I77" s="63"/>
      <c r="J77" s="110">
        <v>25</v>
      </c>
      <c r="AG77" s="12"/>
      <c r="AH77" s="46"/>
      <c r="AI77" s="71" t="str">
        <f>IF(AH75="","",CONCATENATE(IF(VLOOKUP(Z75,NP,23,FALSE)="","",IF(VLOOKUP(Z75,NP,12,FALSE)=1,VLOOKUP(Z75,NP,23,FALSE),-VLOOKUP(Z75,NP,23,FALSE))),IF(VLOOKUP(Z75,NP,24,FALSE)="","",CONCATENATE(" / ",IF(VLOOKUP(Z75,NP,12,FALSE)=1,VLOOKUP(Z75,NP,24,FALSE),-VLOOKUP(Z75,NP,24,FALSE)))),IF(VLOOKUP(Z75,NP,25,FALSE)="","",CONCATENATE(" / ",IF(VLOOKUP(Z75,NP,12,FALSE)=1,VLOOKUP(Z75,NP,25,FALSE),-VLOOKUP(Z75,NP,25,FALSE)))),IF(VLOOKUP(Z75,NP,26,FALSE)="","",CONCATENATE(" / ",IF(VLOOKUP(Z75,NP,12,FALSE)=1,VLOOKUP(Z75,NP,26,FALSE),-VLOOKUP(Z75,NP,26,FALSE)))),IF(VLOOKUP(Z75,NP,27,FALSE)="","",CONCATENATE(" / ",IF(VLOOKUP(Z75,NP,12,FALSE)=1,VLOOKUP(Z75,NP,27,FALSE),-VLOOKUP(Z75,NP,27,FALSE)))),IF(VLOOKUP(Z75,NP,28)="","",CONCATENATE(" / ",IF(VLOOKUP(Z75,NP,12)=1,VLOOKUP(Z75,NP,28),-VLOOKUP(Z75,NP,28)))),IF(VLOOKUP(Z75,NP,29)="","",CONCATENATE(" / ",IF(VLOOKUP(Z75,NP,12)=1,VLOOKUP(Z75,NP,29),-VLOOKUP(Z75,NP,29))))))</f>
        <v/>
      </c>
      <c r="AJ77" s="71"/>
      <c r="AK77" s="85"/>
      <c r="AL77" s="71"/>
      <c r="AM77" s="71"/>
      <c r="AN77" s="85"/>
      <c r="AO77" s="71"/>
      <c r="AX77" s="50"/>
    </row>
    <row r="78" spans="1:50" ht="12" customHeight="1" x14ac:dyDescent="0.25">
      <c r="A78" s="155"/>
      <c r="B78" s="153">
        <v>13</v>
      </c>
      <c r="C78" s="114" t="s">
        <v>7</v>
      </c>
      <c r="D78" s="114"/>
      <c r="E78" s="115" t="str">
        <f>IF(VLOOKUP(B78,NP,32,FALSE)="","",IF(VLOOKUP(B78,NP,32,FALSE)=0,"",VLOOKUP(B78,NP,32,FALSE)))</f>
        <v/>
      </c>
      <c r="F78" s="116" t="str">
        <f>IF(VLOOKUP(B78,NP,33,FALSE)="","",IF(VLOOKUP(B78,NP,34,FALSE)=2,"",VLOOKUP(B78,NP,34,FALSE)))</f>
        <v/>
      </c>
      <c r="G78" s="116"/>
      <c r="H78" s="117" t="str">
        <f>IF(VLOOKUP(B78,NP,33,FALSE)="","",IF(VLOOKUP(B78,NP,33,FALSE)=0,"",VLOOKUP(B78,NP,33,FALSE)))</f>
        <v/>
      </c>
      <c r="I78" s="118"/>
      <c r="J78" s="44">
        <f>IF(VLOOKUP(J81,NP,4,FALSE)=0,"",VLOOKUP(J81,NP,4,FALSE))</f>
        <v>51</v>
      </c>
      <c r="K78" s="40" t="str">
        <f>IF(J78="","",CONCATENATE(VLOOKUP(J81,NP,5,FALSE),"  ",VLOOKUP(J81,NP,6,FALSE)))</f>
        <v>FAUGERAS  Antoine</v>
      </c>
      <c r="L78" s="40"/>
      <c r="M78" s="78"/>
      <c r="N78" s="40"/>
      <c r="O78" s="40"/>
      <c r="P78" s="78"/>
      <c r="Q78" s="40"/>
      <c r="AG78" s="12"/>
      <c r="AH78" s="47"/>
      <c r="AO78" s="12"/>
      <c r="AP78" s="12"/>
      <c r="AQ78" s="12"/>
      <c r="AW78" s="12"/>
    </row>
    <row r="79" spans="1:50" ht="12" customHeight="1" x14ac:dyDescent="0.25">
      <c r="A79" s="155"/>
      <c r="B79" s="154"/>
      <c r="C79" s="120"/>
      <c r="D79" s="120"/>
      <c r="E79" s="121"/>
      <c r="F79" s="120"/>
      <c r="G79" s="120"/>
      <c r="H79" s="121"/>
      <c r="I79" s="122"/>
      <c r="J79" s="45"/>
      <c r="K79" s="67" t="str">
        <f>IF(J78="","",CONCATENATE(VLOOKUP(J81,NP,8,FALSE)," pts - ",VLOOKUP(J81,NP,11,FALSE)))</f>
        <v>1539 pts - PPC KERHUONNAIS</v>
      </c>
      <c r="L79" s="67"/>
      <c r="M79" s="84"/>
      <c r="N79" s="67"/>
      <c r="O79" s="67"/>
      <c r="P79" s="84"/>
      <c r="Q79" s="67"/>
      <c r="R79" s="47"/>
      <c r="AG79" s="12"/>
      <c r="AH79" s="47"/>
      <c r="AI79" s="20"/>
      <c r="AJ79" s="35"/>
      <c r="AK79" s="98"/>
      <c r="AL79" s="35"/>
      <c r="AM79" s="35"/>
      <c r="AN79" s="98"/>
      <c r="AO79" s="35"/>
      <c r="AP79" s="39">
        <f>IF(AND(VLOOKUP(AH51,NP,12,FALSE)=0,VLOOKUP(AH51,NP,22,FALSE)=0),"",IF(VLOOKUP(AH51,NP,12,FALSE)=0,VLOOKUP(AH51,NP,4,FALSE),IF(VLOOKUP(AH51,NP,22,FALSE)=0,VLOOKUP(AH51,NP,14,FALSE),"")))</f>
        <v>32</v>
      </c>
      <c r="AQ79" s="40" t="str">
        <f>IF(AP79="","",IF(VLOOKUP(AH51,NP,12,FALSE)=0,CONCATENATE(VLOOKUP(AH51,NP,5,FALSE),"  ",VLOOKUP(AH51,NP,6,FALSE)),IF(VLOOKUP(AH51,NP,22,FALSE)=0,CONCATENATE(VLOOKUP(AH51,NP,15,FALSE),"  ",VLOOKUP(AH51,NP,16,FALSE)),"")))</f>
        <v>VALERI  Raphael</v>
      </c>
      <c r="AR79" s="40"/>
      <c r="AS79" s="40"/>
      <c r="AT79" s="40"/>
      <c r="AU79" s="40"/>
      <c r="AV79" s="40"/>
      <c r="AW79" s="40"/>
      <c r="AX79" s="49" t="s">
        <v>11</v>
      </c>
    </row>
    <row r="80" spans="1:50" ht="12" customHeight="1" x14ac:dyDescent="0.25">
      <c r="A80" s="157">
        <v>26</v>
      </c>
      <c r="B80" s="151" t="str">
        <f>IF(VLOOKUP(B78,NP,14,FALSE)=0,"",VLOOKUP(B78,NP,14,FALSE))</f>
        <v/>
      </c>
      <c r="C80" s="40" t="str">
        <f>IF(B80="","",CONCATENATE(VLOOKUP(B78,NP,15,FALSE),"  ",VLOOKUP(B78,NP,16,FALSE)))</f>
        <v/>
      </c>
      <c r="D80" s="129"/>
      <c r="E80" s="130"/>
      <c r="F80" s="129"/>
      <c r="G80" s="129"/>
      <c r="H80" s="130"/>
      <c r="I80" s="42"/>
      <c r="J80" s="46"/>
      <c r="K80" s="71" t="str">
        <f>IF(J78="","",CONCATENATE(IF(VLOOKUP(B78,NP,23,FALSE)="","",IF(VLOOKUP(B78,NP,12,FALSE)=1,VLOOKUP(B78,NP,23,FALSE),-VLOOKUP(B78,NP,23,FALSE))),IF(VLOOKUP(B78,NP,24,FALSE)="","",CONCATENATE(" / ",IF(VLOOKUP(B78,NP,12,FALSE)=1,VLOOKUP(B78,NP,24,FALSE),-VLOOKUP(B78,NP,24,FALSE)))),IF(VLOOKUP(B78,NP,25,FALSE)="","",CONCATENATE(" / ",IF(VLOOKUP(B78,NP,12,FALSE)=1,VLOOKUP(B78,NP,25,FALSE),-VLOOKUP(B78,NP,25,FALSE)))),IF(VLOOKUP(B78,NP,26,FALSE)="","",CONCATENATE(" / ",IF(VLOOKUP(B78,NP,12,FALSE)=1,VLOOKUP(B78,NP,26,FALSE),-VLOOKUP(B78,NP,26,FALSE)))),IF(VLOOKUP(B78,NP,27,FALSE)="","",CONCATENATE(" / ",IF(VLOOKUP(B78,NP,12,FALSE)=1,VLOOKUP(B78,NP,27,FALSE),-VLOOKUP(B78,NP,27,FALSE)))),IF(VLOOKUP(B78,NP,28)="","",CONCATENATE(" / ",IF(VLOOKUP(B78,NP,12)=1,VLOOKUP(B78,NP,28),-VLOOKUP(B78,NP,28)))),IF(VLOOKUP(B78,NP,29)="","",CONCATENATE(" / ",IF(VLOOKUP(B78,NP,12)=1,VLOOKUP(B78,NP,29),-VLOOKUP(B78,NP,29))))))</f>
        <v/>
      </c>
      <c r="L80" s="71"/>
      <c r="M80" s="85"/>
      <c r="N80" s="71"/>
      <c r="O80" s="71"/>
      <c r="P80" s="85"/>
      <c r="Q80" s="71"/>
      <c r="R80" s="110">
        <v>25</v>
      </c>
      <c r="AG80" s="12"/>
      <c r="AH80" s="47"/>
      <c r="AO80" s="12"/>
      <c r="AP80" s="11"/>
      <c r="AQ80" s="163" t="str">
        <f>IF(AP79="","",IF(VLOOKUP(AH51,NP,12,FALSE)=0,CONCATENATE(VLOOKUP(AH51,NP,8,FALSE)," pts - ",VLOOKUP(AH51,NP,11,FALSE)),IF(VLOOKUP(AH51,NP,22,FALSE)=0,CONCATENATE(VLOOKUP(AH51,NP,18,FALSE)," pts - ",VLOOKUP(AH51,NP,21,FALSE)),"")))</f>
        <v>1688 pts - PPC KERHUONNAIS</v>
      </c>
      <c r="AR80" s="163"/>
      <c r="AS80" s="163"/>
      <c r="AT80" s="163"/>
      <c r="AU80" s="163"/>
      <c r="AV80" s="163"/>
      <c r="AW80" s="163"/>
    </row>
    <row r="81" spans="1:50" ht="12" customHeight="1" x14ac:dyDescent="0.25">
      <c r="A81" s="155"/>
      <c r="B81" s="152" t="str">
        <f>IF(OR(B80="",VLOOKUP(B78,NP,20,FALSE)=0),"",IF(LEN(VLOOKUP(B78,NP,20,FALSE))=7,VLOOKUP(B78,NP,20,FALSE),VLOOKUP(B78,NP,20,FALSE)))</f>
        <v/>
      </c>
      <c r="C81" s="63" t="str">
        <f>IF(B80="","",CONCATENATE(VLOOKUP(B78,NP,18,FALSE)," pts - ",VLOOKUP(B78,NP,21,FALSE)))</f>
        <v/>
      </c>
      <c r="D81" s="63"/>
      <c r="E81" s="79"/>
      <c r="F81" s="63"/>
      <c r="G81" s="63"/>
      <c r="H81" s="79"/>
      <c r="I81" s="63"/>
      <c r="J81" s="131">
        <v>23</v>
      </c>
      <c r="K81" s="114" t="s">
        <v>7</v>
      </c>
      <c r="L81" s="114"/>
      <c r="M81" s="115" t="str">
        <f>IF(VLOOKUP(J81,NP,32,FALSE)="","",IF(VLOOKUP(J81,NP,32,FALSE)=0,"",VLOOKUP(J81,NP,32,FALSE)))</f>
        <v/>
      </c>
      <c r="N81" s="116" t="str">
        <f>IF(VLOOKUP(J81,NP,33,FALSE)="","",IF(VLOOKUP(J81,NP,34,FALSE)=2,"",VLOOKUP(J81,NP,34,FALSE)))</f>
        <v/>
      </c>
      <c r="O81" s="116"/>
      <c r="P81" s="117" t="str">
        <f>IF(VLOOKUP(J81,NP,33,FALSE)="","",IF(VLOOKUP(J81,NP,33,FALSE)=0,"",VLOOKUP(J81,NP,33,FALSE)))</f>
        <v/>
      </c>
      <c r="Q81" s="118"/>
      <c r="R81" s="44">
        <f>IF(VLOOKUP(R87,NP,4,FALSE)=0,"",VLOOKUP(R87,NP,4,FALSE))</f>
        <v>51</v>
      </c>
      <c r="S81" s="40" t="str">
        <f>IF(R81="","",CONCATENATE(VLOOKUP(R87,NP,5,FALSE),"  ",VLOOKUP(R87,NP,6,FALSE)))</f>
        <v>FAUGERAS  Antoine</v>
      </c>
      <c r="T81" s="40"/>
      <c r="U81" s="78"/>
      <c r="V81" s="40"/>
      <c r="W81" s="40"/>
      <c r="X81" s="78"/>
      <c r="Y81" s="40"/>
      <c r="AH81" s="47"/>
      <c r="AO81" s="12"/>
      <c r="AP81" s="12"/>
      <c r="AQ81" s="12"/>
      <c r="AW81" s="12"/>
    </row>
    <row r="82" spans="1:50" ht="12" customHeight="1" x14ac:dyDescent="0.25">
      <c r="A82" s="157">
        <v>27</v>
      </c>
      <c r="B82" s="151" t="str">
        <f>IF(VLOOKUP(B84,NP,4,FALSE)=0,"",VLOOKUP(B84,NP,4,FALSE))</f>
        <v/>
      </c>
      <c r="C82" s="40" t="str">
        <f>IF(B82="","",CONCATENATE(VLOOKUP(B84,NP,5,FALSE),"  ",VLOOKUP(B84,NP,6,FALSE)))</f>
        <v/>
      </c>
      <c r="D82" s="40"/>
      <c r="E82" s="78"/>
      <c r="F82" s="40"/>
      <c r="G82" s="40"/>
      <c r="H82" s="78"/>
      <c r="I82" s="40"/>
      <c r="J82" s="41"/>
      <c r="K82" s="132"/>
      <c r="L82" s="132"/>
      <c r="M82" s="133"/>
      <c r="N82" s="132"/>
      <c r="O82" s="132"/>
      <c r="P82" s="133"/>
      <c r="Q82" s="43"/>
      <c r="R82" s="45"/>
      <c r="S82" s="67" t="str">
        <f>IF(R81="","",CONCATENATE(VLOOKUP(R87,NP,8,FALSE)," pts - ",VLOOKUP(R87,NP,11,FALSE)))</f>
        <v>1539 pts - PPC KERHUONNAIS</v>
      </c>
      <c r="T82" s="67"/>
      <c r="U82" s="84"/>
      <c r="V82" s="67"/>
      <c r="W82" s="67"/>
      <c r="X82" s="84"/>
      <c r="Y82" s="67"/>
      <c r="Z82" s="47"/>
      <c r="AH82" s="47"/>
      <c r="AO82" s="12"/>
      <c r="AP82" s="12"/>
      <c r="AQ82" s="12"/>
      <c r="AW82" s="12"/>
    </row>
    <row r="83" spans="1:50" ht="12" customHeight="1" x14ac:dyDescent="0.25">
      <c r="A83" s="155"/>
      <c r="B83" s="152" t="str">
        <f>IF(OR(B82="",VLOOKUP(B84,NP,10,FALSE)=0),"",IF(LEN(VLOOKUP(B84,NP,10,FALSE))=7,VLOOKUP(B84,NP,10,FALSE),VLOOKUP(B84,NP,10,FALSE)))</f>
        <v/>
      </c>
      <c r="C83" s="63" t="str">
        <f>IF(B82="","",CONCATENATE(VLOOKUP(B84,NP,8,FALSE)," pts - ",VLOOKUP(B84,NP,11,FALSE)))</f>
        <v/>
      </c>
      <c r="D83" s="63"/>
      <c r="E83" s="79"/>
      <c r="F83" s="63"/>
      <c r="G83" s="63"/>
      <c r="H83" s="79"/>
      <c r="I83" s="63"/>
      <c r="J83" s="135"/>
      <c r="K83" s="120"/>
      <c r="L83" s="132"/>
      <c r="M83" s="133"/>
      <c r="N83" s="132"/>
      <c r="O83" s="132"/>
      <c r="P83" s="133"/>
      <c r="Q83" s="43"/>
      <c r="R83" s="46"/>
      <c r="S83" s="71" t="str">
        <f>IF(R81="","",CONCATENATE(IF(VLOOKUP(J81,NP,23,FALSE)="","",IF(VLOOKUP(J81,NP,12,FALSE)=1,VLOOKUP(J81,NP,23,FALSE),-VLOOKUP(J81,NP,23,FALSE))),IF(VLOOKUP(J81,NP,24,FALSE)="","",CONCATENATE(" / ",IF(VLOOKUP(J81,NP,12,FALSE)=1,VLOOKUP(J81,NP,24,FALSE),-VLOOKUP(J81,NP,24,FALSE)))),IF(VLOOKUP(J81,NP,25,FALSE)="","",CONCATENATE(" / ",IF(VLOOKUP(J81,NP,12,FALSE)=1,VLOOKUP(J81,NP,25,FALSE),-VLOOKUP(J81,NP,25,FALSE)))),IF(VLOOKUP(J81,NP,26,FALSE)="","",CONCATENATE(" / ",IF(VLOOKUP(J81,NP,12,FALSE)=1,VLOOKUP(J81,NP,26,FALSE),-VLOOKUP(J81,NP,26,FALSE)))),IF(VLOOKUP(J81,NP,27,FALSE)="","",CONCATENATE(" / ",IF(VLOOKUP(J81,NP,12,FALSE)=1,VLOOKUP(J81,NP,27,FALSE),-VLOOKUP(J81,NP,27,FALSE)))),IF(VLOOKUP(J81,NP,28)="","",CONCATENATE(" / ",IF(VLOOKUP(J81,NP,12)=1,VLOOKUP(J81,NP,28),-VLOOKUP(J81,NP,28)))),IF(VLOOKUP(J81,NP,29)="","",CONCATENATE(" / ",IF(VLOOKUP(J81,NP,12)=1,VLOOKUP(J81,NP,29),-VLOOKUP(J81,NP,29))))))</f>
        <v/>
      </c>
      <c r="T83" s="71"/>
      <c r="U83" s="85"/>
      <c r="V83" s="71"/>
      <c r="W83" s="71"/>
      <c r="X83" s="85"/>
      <c r="Y83" s="71"/>
      <c r="Z83" s="47"/>
      <c r="AH83" s="47"/>
      <c r="AO83" s="12"/>
      <c r="AP83" s="12"/>
      <c r="AQ83" s="12"/>
      <c r="AW83" s="12"/>
    </row>
    <row r="84" spans="1:50" ht="12" customHeight="1" x14ac:dyDescent="0.25">
      <c r="A84" s="155"/>
      <c r="B84" s="153">
        <v>14</v>
      </c>
      <c r="C84" s="114" t="s">
        <v>7</v>
      </c>
      <c r="D84" s="114"/>
      <c r="E84" s="115" t="str">
        <f>IF(VLOOKUP(B84,NP,32,FALSE)="","",IF(VLOOKUP(B84,NP,32,FALSE)=0,"",VLOOKUP(B84,NP,32,FALSE)))</f>
        <v/>
      </c>
      <c r="F84" s="116" t="str">
        <f>IF(VLOOKUP(B84,NP,33,FALSE)="","",IF(VLOOKUP(B84,NP,34,FALSE)=2,"",VLOOKUP(B84,NP,34,FALSE)))</f>
        <v/>
      </c>
      <c r="G84" s="116"/>
      <c r="H84" s="117" t="str">
        <f>IF(VLOOKUP(B84,NP,33,FALSE)="","",IF(VLOOKUP(B84,NP,33,FALSE)=0,"",VLOOKUP(B84,NP,33,FALSE)))</f>
        <v/>
      </c>
      <c r="I84" s="118"/>
      <c r="J84" s="44">
        <f>IF(VLOOKUP(J81,NP,14,FALSE)=0,"",VLOOKUP(J81,NP,14,FALSE))</f>
        <v>45</v>
      </c>
      <c r="K84" s="40" t="str">
        <f>IF(J84="","",CONCATENATE(VLOOKUP(J81,NP,15,FALSE),"  ",VLOOKUP(J81,NP,16,FALSE)))</f>
        <v>SCOARNEC  Jeremy</v>
      </c>
      <c r="L84" s="40"/>
      <c r="M84" s="78"/>
      <c r="N84" s="40"/>
      <c r="O84" s="40"/>
      <c r="P84" s="78"/>
      <c r="Q84" s="40"/>
      <c r="R84" s="47"/>
      <c r="Y84" s="12"/>
      <c r="Z84" s="47"/>
      <c r="AH84" s="47"/>
      <c r="AO84" s="12"/>
      <c r="AP84" s="12"/>
      <c r="AQ84" s="12"/>
      <c r="AW84" s="12"/>
    </row>
    <row r="85" spans="1:50" ht="12" customHeight="1" x14ac:dyDescent="0.25">
      <c r="A85" s="155"/>
      <c r="B85" s="154"/>
      <c r="C85" s="120"/>
      <c r="D85" s="120"/>
      <c r="E85" s="121"/>
      <c r="F85" s="120"/>
      <c r="G85" s="120"/>
      <c r="H85" s="121"/>
      <c r="I85" s="122"/>
      <c r="J85" s="110">
        <v>28</v>
      </c>
      <c r="K85" s="72" t="str">
        <f>IF(J84="","",CONCATENATE(VLOOKUP(J81,NP,18,FALSE)," pts - ",VLOOKUP(J81,NP,21,FALSE)))</f>
        <v>1609 pts - RP FOUESNANT</v>
      </c>
      <c r="L85" s="72"/>
      <c r="M85" s="86"/>
      <c r="N85" s="72"/>
      <c r="O85" s="72"/>
      <c r="P85" s="86"/>
      <c r="Q85" s="72"/>
      <c r="R85" s="12"/>
      <c r="Y85" s="12"/>
      <c r="Z85" s="47"/>
      <c r="AH85" s="47"/>
      <c r="AO85" s="12"/>
      <c r="AP85" s="12"/>
      <c r="AQ85" s="12"/>
      <c r="AW85" s="12"/>
    </row>
    <row r="86" spans="1:50" ht="12" customHeight="1" x14ac:dyDescent="0.25">
      <c r="A86" s="158">
        <v>28</v>
      </c>
      <c r="B86" s="151">
        <f>IF(VLOOKUP(B84,NP,14,FALSE)=0,"",VLOOKUP(B84,NP,14,FALSE))</f>
        <v>45</v>
      </c>
      <c r="C86" s="40" t="str">
        <f>IF(B86="","",CONCATENATE(VLOOKUP(B84,NP,15,FALSE),"  ",VLOOKUP(B84,NP,16,FALSE)))</f>
        <v>SCOARNEC  Jeremy</v>
      </c>
      <c r="D86" s="129"/>
      <c r="E86" s="130"/>
      <c r="F86" s="129"/>
      <c r="G86" s="129"/>
      <c r="H86" s="130"/>
      <c r="I86" s="42"/>
      <c r="J86" s="46"/>
      <c r="K86" s="71" t="str">
        <f>IF(J84="","",CONCATENATE(IF(VLOOKUP(B84,NP,23,FALSE)="","",IF(VLOOKUP(B84,NP,12,FALSE)=1,VLOOKUP(B84,NP,23,FALSE),-VLOOKUP(B84,NP,23,FALSE))),IF(VLOOKUP(B84,NP,24,FALSE)="","",CONCATENATE(" / ",IF(VLOOKUP(B84,NP,12,FALSE)=1,VLOOKUP(B84,NP,24,FALSE),-VLOOKUP(B84,NP,24,FALSE)))),IF(VLOOKUP(B84,NP,25,FALSE)="","",CONCATENATE(" / ",IF(VLOOKUP(B84,NP,12,FALSE)=1,VLOOKUP(B84,NP,25,FALSE),-VLOOKUP(B84,NP,25,FALSE)))),IF(VLOOKUP(B84,NP,26,FALSE)="","",CONCATENATE(" / ",IF(VLOOKUP(B84,NP,12,FALSE)=1,VLOOKUP(B84,NP,26,FALSE),-VLOOKUP(B84,NP,26,FALSE)))),IF(VLOOKUP(B84,NP,27,FALSE)="","",CONCATENATE(" / ",IF(VLOOKUP(B84,NP,12,FALSE)=1,VLOOKUP(B84,NP,27,FALSE),-VLOOKUP(B84,NP,27,FALSE)))),IF(VLOOKUP(B84,NP,28)="","",CONCATENATE(" / ",IF(VLOOKUP(B84,NP,12)=1,VLOOKUP(B84,NP,28),-VLOOKUP(B84,NP,28)))),IF(VLOOKUP(B84,NP,29)="","",CONCATENATE(" / ",IF(VLOOKUP(B84,NP,12)=1,VLOOKUP(B84,NP,29),-VLOOKUP(B84,NP,29))))))</f>
        <v/>
      </c>
      <c r="L86" s="71"/>
      <c r="M86" s="85"/>
      <c r="N86" s="71"/>
      <c r="O86" s="71"/>
      <c r="P86" s="85"/>
      <c r="Q86" s="71"/>
      <c r="R86" s="12"/>
      <c r="Y86" s="12"/>
      <c r="Z86" s="47"/>
      <c r="AH86" s="47"/>
      <c r="AO86" s="12"/>
      <c r="AP86" s="12"/>
      <c r="AQ86" s="12"/>
      <c r="AW86" s="12"/>
    </row>
    <row r="87" spans="1:50" ht="12" customHeight="1" x14ac:dyDescent="0.25">
      <c r="A87" s="155"/>
      <c r="B87" s="152" t="str">
        <f>IF(OR(B86="",VLOOKUP(B84,NP,20,FALSE)=0),"",IF(LEN(VLOOKUP(B84,NP,20,FALSE))=7,VLOOKUP(B84,NP,20,FALSE),VLOOKUP(B84,NP,20,FALSE)))</f>
        <v>03290229</v>
      </c>
      <c r="C87" s="63" t="str">
        <f>IF(B86="","",CONCATENATE(VLOOKUP(B84,NP,18,FALSE)," pts - ",VLOOKUP(B84,NP,21,FALSE)))</f>
        <v>1609 pts - RP FOUESNANT</v>
      </c>
      <c r="D87" s="63"/>
      <c r="E87" s="79"/>
      <c r="F87" s="63"/>
      <c r="G87" s="63"/>
      <c r="H87" s="79"/>
      <c r="I87" s="63"/>
      <c r="J87" s="139"/>
      <c r="K87" s="140"/>
      <c r="L87" s="140"/>
      <c r="M87" s="141"/>
      <c r="N87" s="142"/>
      <c r="O87" s="142"/>
      <c r="P87" s="141"/>
      <c r="Q87" s="140"/>
      <c r="R87" s="143">
        <v>28</v>
      </c>
      <c r="S87" s="114" t="s">
        <v>7</v>
      </c>
      <c r="T87" s="114"/>
      <c r="U87" s="115" t="str">
        <f>IF(VLOOKUP(R87,NP,32,FALSE)="","",IF(VLOOKUP(R87,NP,32,FALSE)=0,"",VLOOKUP(R87,NP,32,FALSE)))</f>
        <v/>
      </c>
      <c r="V87" s="116" t="str">
        <f>IF(VLOOKUP(R87,NP,33,FALSE)="","",IF(VLOOKUP(R87,NP,34,FALSE)=2,"",VLOOKUP(R87,NP,34,FALSE)))</f>
        <v/>
      </c>
      <c r="W87" s="116"/>
      <c r="X87" s="117" t="str">
        <f>IF(VLOOKUP(R87,NP,33,FALSE)="","",IF(VLOOKUP(R87,NP,33,FALSE)=0,"",VLOOKUP(R87,NP,33,FALSE)))</f>
        <v/>
      </c>
      <c r="Y87" s="118"/>
      <c r="Z87" s="44">
        <f>IF(VLOOKUP(Z75,NP,14,FALSE)=0,"",VLOOKUP(Z75,NP,14,FALSE))</f>
        <v>32</v>
      </c>
      <c r="AA87" s="40" t="str">
        <f>IF(Z87="","",CONCATENATE(VLOOKUP(Z75,NP,15,FALSE),"  ",VLOOKUP(Z75,NP,16,FALSE)))</f>
        <v>VALERI  Raphael</v>
      </c>
      <c r="AB87" s="40"/>
      <c r="AC87" s="78"/>
      <c r="AD87" s="40"/>
      <c r="AE87" s="40"/>
      <c r="AF87" s="78"/>
      <c r="AG87" s="40"/>
      <c r="AH87" s="47"/>
      <c r="AO87" s="12"/>
      <c r="AP87" s="12"/>
      <c r="AQ87" s="12"/>
      <c r="AW87" s="12"/>
    </row>
    <row r="88" spans="1:50" ht="12" customHeight="1" x14ac:dyDescent="0.25">
      <c r="A88" s="158">
        <v>29</v>
      </c>
      <c r="B88" s="151">
        <f>IF(VLOOKUP(B90,NP,4,FALSE)=0,"",VLOOKUP(B90,NP,4,FALSE))</f>
        <v>39</v>
      </c>
      <c r="C88" s="40" t="str">
        <f>IF(B88="","",CONCATENATE(VLOOKUP(B90,NP,5,FALSE),"  ",VLOOKUP(B90,NP,6,FALSE)))</f>
        <v>QUENET  Gauthier</v>
      </c>
      <c r="D88" s="40"/>
      <c r="E88" s="78"/>
      <c r="F88" s="40"/>
      <c r="G88" s="40"/>
      <c r="H88" s="78"/>
      <c r="I88" s="40"/>
      <c r="J88" s="41"/>
      <c r="K88" s="132"/>
      <c r="L88" s="132"/>
      <c r="M88" s="133"/>
      <c r="N88" s="132"/>
      <c r="O88" s="132"/>
      <c r="P88" s="133"/>
      <c r="Q88" s="43"/>
      <c r="Y88" s="12"/>
      <c r="Z88" s="110">
        <v>32</v>
      </c>
      <c r="AA88" s="72" t="str">
        <f>IF(Z87="","",CONCATENATE(VLOOKUP(Z75,NP,18,FALSE)," pts - ",VLOOKUP(Z75,NP,21,FALSE)))</f>
        <v>1688 pts - PPC KERHUONNAIS</v>
      </c>
      <c r="AB88" s="72"/>
      <c r="AC88" s="86"/>
      <c r="AD88" s="72"/>
      <c r="AE88" s="72"/>
      <c r="AF88" s="86"/>
      <c r="AG88" s="72"/>
      <c r="AO88" s="12"/>
      <c r="AP88" s="12"/>
      <c r="AQ88" s="12"/>
      <c r="AW88" s="12"/>
    </row>
    <row r="89" spans="1:50" ht="12" customHeight="1" x14ac:dyDescent="0.25">
      <c r="A89" s="155"/>
      <c r="B89" s="152" t="str">
        <f>IF(OR(B88="",VLOOKUP(B90,NP,10,FALSE)=0),"",IF(LEN(VLOOKUP(B90,NP,10,FALSE))=7,VLOOKUP(B90,NP,10,FALSE),VLOOKUP(B90,NP,10,FALSE)))</f>
        <v>03290229</v>
      </c>
      <c r="C89" s="63" t="str">
        <f>IF(B88="","",CONCATENATE(VLOOKUP(B90,NP,8,FALSE)," pts - ",VLOOKUP(B90,NP,11,FALSE)))</f>
        <v>1651 pts - RP FOUESNANT</v>
      </c>
      <c r="D89" s="63"/>
      <c r="E89" s="79"/>
      <c r="F89" s="63"/>
      <c r="G89" s="63"/>
      <c r="H89" s="79"/>
      <c r="I89" s="63"/>
      <c r="J89" s="110">
        <v>29</v>
      </c>
      <c r="K89" s="120"/>
      <c r="L89" s="132"/>
      <c r="M89" s="133"/>
      <c r="N89" s="132"/>
      <c r="O89" s="132"/>
      <c r="P89" s="133"/>
      <c r="Q89" s="43"/>
      <c r="Y89" s="12"/>
      <c r="Z89" s="46"/>
      <c r="AA89" s="71" t="str">
        <f>IF(Z87="","",CONCATENATE(IF(VLOOKUP(R87,NP,23,FALSE)="","",IF(VLOOKUP(R87,NP,12,FALSE)=1,VLOOKUP(R87,NP,23,FALSE),-VLOOKUP(R87,NP,23,FALSE))),IF(VLOOKUP(R87,NP,24,FALSE)="","",CONCATENATE(" / ",IF(VLOOKUP(R87,NP,12,FALSE)=1,VLOOKUP(R87,NP,24,FALSE),-VLOOKUP(R87,NP,24,FALSE)))),IF(VLOOKUP(R87,NP,25,FALSE)="","",CONCATENATE(" / ",IF(VLOOKUP(R87,NP,12,FALSE)=1,VLOOKUP(R87,NP,25,FALSE),-VLOOKUP(R87,NP,25,FALSE)))),IF(VLOOKUP(R87,NP,26,FALSE)="","",CONCATENATE(" / ",IF(VLOOKUP(R87,NP,12,FALSE)=1,VLOOKUP(R87,NP,26,FALSE),-VLOOKUP(R87,NP,26,FALSE)))),IF(VLOOKUP(R87,NP,27,FALSE)="","",CONCATENATE(" / ",IF(VLOOKUP(R87,NP,12,FALSE)=1,VLOOKUP(R87,NP,27,FALSE),-VLOOKUP(R87,NP,27,FALSE)))),IF(VLOOKUP(R87,NP,28)="","",CONCATENATE(" / ",IF(VLOOKUP(R87,NP,12)=1,VLOOKUP(R87,NP,28),-VLOOKUP(R87,NP,28)))),IF(VLOOKUP(R87,NP,29)="","",CONCATENATE(" / ",IF(VLOOKUP(R87,NP,12)=1,VLOOKUP(R87,NP,29),-VLOOKUP(R87,NP,29))))))</f>
        <v/>
      </c>
      <c r="AB89" s="71"/>
      <c r="AC89" s="85"/>
      <c r="AD89" s="71"/>
      <c r="AE89" s="71"/>
      <c r="AF89" s="85"/>
      <c r="AG89" s="71"/>
      <c r="AO89" s="12"/>
      <c r="AP89" s="12"/>
      <c r="AQ89" s="12"/>
      <c r="AW89" s="12"/>
    </row>
    <row r="90" spans="1:50" ht="12" customHeight="1" x14ac:dyDescent="0.25">
      <c r="A90" s="155"/>
      <c r="B90" s="153">
        <v>15</v>
      </c>
      <c r="C90" s="114" t="s">
        <v>7</v>
      </c>
      <c r="D90" s="114"/>
      <c r="E90" s="115" t="str">
        <f>IF(VLOOKUP(B90,NP,32,FALSE)="","",IF(VLOOKUP(B90,NP,32,FALSE)=0,"",VLOOKUP(B90,NP,32,FALSE)))</f>
        <v/>
      </c>
      <c r="F90" s="116" t="str">
        <f>IF(VLOOKUP(B90,NP,33,FALSE)="","",IF(VLOOKUP(B90,NP,34,FALSE)=2,"",VLOOKUP(B90,NP,34,FALSE)))</f>
        <v/>
      </c>
      <c r="G90" s="116"/>
      <c r="H90" s="117" t="str">
        <f>IF(VLOOKUP(B90,NP,33,FALSE)="","",IF(VLOOKUP(B90,NP,33,FALSE)=0,"",VLOOKUP(B90,NP,33,FALSE)))</f>
        <v/>
      </c>
      <c r="I90" s="118"/>
      <c r="J90" s="44">
        <f>IF(VLOOKUP(J93,NP,4,FALSE)=0,"",VLOOKUP(J93,NP,4,FALSE))</f>
        <v>39</v>
      </c>
      <c r="K90" s="40" t="str">
        <f>IF(J90="","",CONCATENATE(VLOOKUP(J93,NP,5,FALSE),"  ",VLOOKUP(J93,NP,6,FALSE)))</f>
        <v>QUENET  Gauthier</v>
      </c>
      <c r="L90" s="40"/>
      <c r="M90" s="78"/>
      <c r="N90" s="40"/>
      <c r="O90" s="40"/>
      <c r="P90" s="78"/>
      <c r="Q90" s="40"/>
      <c r="Y90" s="12"/>
      <c r="Z90" s="60"/>
      <c r="AA90" s="17"/>
      <c r="AG90" s="12"/>
    </row>
    <row r="91" spans="1:50" ht="12" customHeight="1" x14ac:dyDescent="0.25">
      <c r="A91" s="155"/>
      <c r="B91" s="154"/>
      <c r="C91" s="120"/>
      <c r="D91" s="120"/>
      <c r="E91" s="121"/>
      <c r="F91" s="120"/>
      <c r="G91" s="120"/>
      <c r="H91" s="121"/>
      <c r="I91" s="122"/>
      <c r="J91" s="45"/>
      <c r="K91" s="67" t="str">
        <f>IF(J90="","",CONCATENATE(VLOOKUP(J93,NP,8,FALSE)," pts - ",VLOOKUP(J93,NP,11,FALSE)))</f>
        <v>1651 pts - RP FOUESNANT</v>
      </c>
      <c r="L91" s="67"/>
      <c r="M91" s="84"/>
      <c r="N91" s="67"/>
      <c r="O91" s="67"/>
      <c r="P91" s="84"/>
      <c r="Q91" s="67"/>
      <c r="R91" s="47"/>
      <c r="Y91" s="12"/>
      <c r="Z91" s="60"/>
      <c r="AA91" s="17"/>
      <c r="AG91" s="12"/>
    </row>
    <row r="92" spans="1:50" ht="12" customHeight="1" x14ac:dyDescent="0.25">
      <c r="A92" s="157">
        <v>30</v>
      </c>
      <c r="B92" s="151">
        <f>IF(VLOOKUP(B90,NP,14,FALSE)=0,"",VLOOKUP(B90,NP,14,FALSE))</f>
        <v>52</v>
      </c>
      <c r="C92" s="40" t="str">
        <f>IF(B92="","",CONCATENATE(VLOOKUP(B90,NP,15,FALSE),"  ",VLOOKUP(B90,NP,16,FALSE)))</f>
        <v>BERTRAND  Nicolas</v>
      </c>
      <c r="D92" s="129"/>
      <c r="E92" s="130"/>
      <c r="F92" s="129"/>
      <c r="G92" s="129"/>
      <c r="H92" s="130"/>
      <c r="I92" s="42"/>
      <c r="J92" s="46"/>
      <c r="K92" s="71" t="str">
        <f>IF(J90="","",CONCATENATE(IF(VLOOKUP(B90,NP,23,FALSE)="","",IF(VLOOKUP(B90,NP,12,FALSE)=1,VLOOKUP(B90,NP,23,FALSE),-VLOOKUP(B90,NP,23,FALSE))),IF(VLOOKUP(B90,NP,24,FALSE)="","",CONCATENATE(" / ",IF(VLOOKUP(B90,NP,12,FALSE)=1,VLOOKUP(B90,NP,24,FALSE),-VLOOKUP(B90,NP,24,FALSE)))),IF(VLOOKUP(B90,NP,25,FALSE)="","",CONCATENATE(" / ",IF(VLOOKUP(B90,NP,12,FALSE)=1,VLOOKUP(B90,NP,25,FALSE),-VLOOKUP(B90,NP,25,FALSE)))),IF(VLOOKUP(B90,NP,26,FALSE)="","",CONCATENATE(" / ",IF(VLOOKUP(B90,NP,12,FALSE)=1,VLOOKUP(B90,NP,26,FALSE),-VLOOKUP(B90,NP,26,FALSE)))),IF(VLOOKUP(B90,NP,27,FALSE)="","",CONCATENATE(" / ",IF(VLOOKUP(B90,NP,12,FALSE)=1,VLOOKUP(B90,NP,27,FALSE),-VLOOKUP(B90,NP,27,FALSE)))),IF(VLOOKUP(B90,NP,28)="","",CONCATENATE(" / ",IF(VLOOKUP(B90,NP,12)=1,VLOOKUP(B90,NP,28),-VLOOKUP(B90,NP,28)))),IF(VLOOKUP(B90,NP,29)="","",CONCATENATE(" / ",IF(VLOOKUP(B90,NP,12)=1,VLOOKUP(B90,NP,29),-VLOOKUP(B90,NP,29))))))</f>
        <v/>
      </c>
      <c r="L92" s="71"/>
      <c r="M92" s="85"/>
      <c r="N92" s="71"/>
      <c r="O92" s="71"/>
      <c r="P92" s="85"/>
      <c r="Q92" s="71"/>
      <c r="R92" s="47"/>
      <c r="S92" s="6"/>
      <c r="T92" s="6"/>
      <c r="U92" s="92"/>
      <c r="V92" s="6"/>
      <c r="W92" s="6"/>
      <c r="X92" s="92"/>
      <c r="Y92" s="12"/>
      <c r="Z92" s="60"/>
      <c r="AA92" s="17"/>
      <c r="AG92" s="12"/>
    </row>
    <row r="93" spans="1:50" ht="12" customHeight="1" x14ac:dyDescent="0.3">
      <c r="A93" s="155"/>
      <c r="B93" s="152" t="str">
        <f>IF(OR(B92="",VLOOKUP(B90,NP,20,FALSE)=0),"",IF(LEN(VLOOKUP(B90,NP,20,FALSE))=7,VLOOKUP(B90,NP,20,FALSE),VLOOKUP(B90,NP,20,FALSE)))</f>
        <v>03290087</v>
      </c>
      <c r="C93" s="63" t="str">
        <f>IF(B92="","",CONCATENATE(VLOOKUP(B90,NP,18,FALSE)," pts - ",VLOOKUP(B90,NP,21,FALSE)))</f>
        <v>1537 pts - GDR GUIPAVAS</v>
      </c>
      <c r="D93" s="63"/>
      <c r="E93" s="79"/>
      <c r="F93" s="63"/>
      <c r="G93" s="63"/>
      <c r="H93" s="79"/>
      <c r="I93" s="63"/>
      <c r="J93" s="131">
        <v>24</v>
      </c>
      <c r="K93" s="114" t="s">
        <v>7</v>
      </c>
      <c r="L93" s="114"/>
      <c r="M93" s="115" t="str">
        <f>IF(VLOOKUP(J93,NP,32,FALSE)="","",IF(VLOOKUP(J93,NP,32,FALSE)=0,"",VLOOKUP(J93,NP,32,FALSE)))</f>
        <v/>
      </c>
      <c r="N93" s="116" t="str">
        <f>IF(VLOOKUP(J93,NP,33,FALSE)="","",IF(VLOOKUP(J93,NP,34,FALSE)=2,"",VLOOKUP(J93,NP,34,FALSE)))</f>
        <v/>
      </c>
      <c r="O93" s="116"/>
      <c r="P93" s="117" t="str">
        <f>IF(VLOOKUP(J93,NP,33,FALSE)="","",IF(VLOOKUP(J93,NP,33,FALSE)=0,"",VLOOKUP(J93,NP,33,FALSE)))</f>
        <v/>
      </c>
      <c r="Q93" s="118"/>
      <c r="R93" s="44">
        <f>IF(VLOOKUP(R87,NP,14,FALSE)=0,"",VLOOKUP(R87,NP,14,FALSE))</f>
        <v>32</v>
      </c>
      <c r="S93" s="40" t="str">
        <f>IF(R93="","",CONCATENATE(VLOOKUP(R87,NP,15,FALSE),"  ",VLOOKUP(R87,NP,16,FALSE)))</f>
        <v>VALERI  Raphael</v>
      </c>
      <c r="T93" s="40"/>
      <c r="U93" s="78"/>
      <c r="V93" s="40"/>
      <c r="W93" s="40"/>
      <c r="X93" s="78"/>
      <c r="Y93" s="40"/>
      <c r="Z93" s="60"/>
      <c r="AA93" s="17"/>
      <c r="AB93" s="11"/>
      <c r="AC93" s="94"/>
      <c r="AD93" s="11"/>
      <c r="AE93" s="11"/>
      <c r="AF93" s="94"/>
      <c r="AG93" s="5"/>
      <c r="AH93" s="144"/>
      <c r="AI93" s="145"/>
      <c r="AJ93" s="145"/>
      <c r="AK93" s="145"/>
      <c r="AL93" s="145"/>
      <c r="AM93" s="145"/>
      <c r="AN93" s="145"/>
      <c r="AO93" s="146"/>
      <c r="AP93" s="9"/>
      <c r="AQ93" s="147"/>
      <c r="AR93" s="147"/>
      <c r="AS93" s="147"/>
      <c r="AT93" s="147"/>
      <c r="AU93" s="147"/>
      <c r="AV93" s="147"/>
      <c r="AW93" s="2"/>
      <c r="AX93" s="51"/>
    </row>
    <row r="94" spans="1:50" ht="12" customHeight="1" x14ac:dyDescent="0.25">
      <c r="A94" s="157">
        <v>31</v>
      </c>
      <c r="B94" s="151" t="str">
        <f>IF(VLOOKUP(B96,NP,4,FALSE)=0,"",VLOOKUP(B96,NP,4,FALSE))</f>
        <v/>
      </c>
      <c r="C94" s="40" t="str">
        <f>IF(B94="","",CONCATENATE(VLOOKUP(B96,NP,5,FALSE),"  ",VLOOKUP(B96,NP,6,FALSE)))</f>
        <v/>
      </c>
      <c r="D94" s="40"/>
      <c r="E94" s="78"/>
      <c r="F94" s="40"/>
      <c r="G94" s="40"/>
      <c r="H94" s="78"/>
      <c r="I94" s="40"/>
      <c r="J94" s="9"/>
      <c r="K94" s="5"/>
      <c r="L94" s="5"/>
      <c r="M94" s="87"/>
      <c r="N94" s="5"/>
      <c r="O94" s="5"/>
      <c r="P94" s="87"/>
      <c r="Q94" s="12"/>
      <c r="R94" s="110">
        <v>32</v>
      </c>
      <c r="S94" s="72" t="str">
        <f>IF(R93="","",CONCATENATE(VLOOKUP(R87,NP,18,FALSE)," pts - ",VLOOKUP(R87,NP,21,FALSE)))</f>
        <v>1688 pts - PPC KERHUONNAIS</v>
      </c>
      <c r="T94" s="72"/>
      <c r="U94" s="86"/>
      <c r="V94" s="72"/>
      <c r="W94" s="72"/>
      <c r="X94" s="86"/>
      <c r="Y94" s="72"/>
      <c r="Z94" s="10"/>
      <c r="AA94" s="17"/>
      <c r="AB94" s="2"/>
      <c r="AC94" s="91"/>
      <c r="AD94" s="2"/>
      <c r="AE94" s="2"/>
      <c r="AF94" s="91"/>
      <c r="AG94" s="2"/>
      <c r="AH94" s="61" t="s">
        <v>12</v>
      </c>
      <c r="AI94" s="61"/>
      <c r="AJ94" s="61"/>
      <c r="AK94" s="61"/>
      <c r="AL94" s="61"/>
      <c r="AM94" s="61"/>
      <c r="AN94" s="61"/>
      <c r="AO94" s="61"/>
      <c r="AP94" s="9"/>
      <c r="AQ94" s="5"/>
      <c r="AR94" s="5"/>
      <c r="AS94" s="5"/>
      <c r="AT94" s="5"/>
      <c r="AU94" s="5"/>
      <c r="AV94" s="5"/>
      <c r="AW94" s="5"/>
      <c r="AX94" s="52"/>
    </row>
    <row r="95" spans="1:50" ht="12" customHeight="1" x14ac:dyDescent="0.25">
      <c r="A95" s="155"/>
      <c r="B95" s="152" t="str">
        <f>IF(OR(B94="",VLOOKUP(B96,NP,10,FALSE)=0),"",IF(LEN(VLOOKUP(B96,NP,10,FALSE))=7,VLOOKUP(B96,NP,10,FALSE),VLOOKUP(B96,NP,10,FALSE)))</f>
        <v/>
      </c>
      <c r="C95" s="63" t="str">
        <f>IF(B94="","",CONCATENATE(VLOOKUP(B96,NP,8,FALSE)," pts - ",VLOOKUP(B96,NP,11,FALSE)))</f>
        <v/>
      </c>
      <c r="D95" s="63"/>
      <c r="E95" s="79"/>
      <c r="F95" s="63"/>
      <c r="G95" s="63"/>
      <c r="H95" s="79"/>
      <c r="I95" s="63"/>
      <c r="J95" s="135"/>
      <c r="K95" s="120"/>
      <c r="L95" s="132"/>
      <c r="M95" s="133"/>
      <c r="N95" s="132"/>
      <c r="O95" s="132"/>
      <c r="P95" s="133"/>
      <c r="Q95" s="43"/>
      <c r="R95" s="46"/>
      <c r="S95" s="71" t="str">
        <f>IF(R93="","",CONCATENATE(IF(VLOOKUP(J93,NP,23,FALSE)="","",IF(VLOOKUP(J93,NP,12,FALSE)=1,VLOOKUP(J93,NP,23,FALSE),-VLOOKUP(J93,NP,23,FALSE))),IF(VLOOKUP(J93,NP,24,FALSE)="","",CONCATENATE(" / ",IF(VLOOKUP(J93,NP,12,FALSE)=1,VLOOKUP(J93,NP,24,FALSE),-VLOOKUP(J93,NP,24,FALSE)))),IF(VLOOKUP(J93,NP,25,FALSE)="","",CONCATENATE(" / ",IF(VLOOKUP(J93,NP,12,FALSE)=1,VLOOKUP(J93,NP,25,FALSE),-VLOOKUP(J93,NP,25,FALSE)))),IF(VLOOKUP(J93,NP,26,FALSE)="","",CONCATENATE(" / ",IF(VLOOKUP(J93,NP,12,FALSE)=1,VLOOKUP(J93,NP,26,FALSE),-VLOOKUP(J93,NP,26,FALSE)))),IF(VLOOKUP(J93,NP,27,FALSE)="","",CONCATENATE(" / ",IF(VLOOKUP(J93,NP,12,FALSE)=1,VLOOKUP(J93,NP,27,FALSE),-VLOOKUP(J93,NP,27,FALSE)))),IF(VLOOKUP(J93,NP,28)="","",CONCATENATE(" / ",IF(VLOOKUP(J93,NP,12)=1,VLOOKUP(J93,NP,28),-VLOOKUP(J93,NP,28)))),IF(VLOOKUP(J93,NP,29)="","",CONCATENATE(" / ",IF(VLOOKUP(J93,NP,12)=1,VLOOKUP(J93,NP,29),-VLOOKUP(J93,NP,29))))))</f>
        <v/>
      </c>
      <c r="T95" s="71"/>
      <c r="U95" s="85"/>
      <c r="V95" s="71"/>
      <c r="W95" s="71"/>
      <c r="X95" s="85"/>
      <c r="Y95" s="71"/>
      <c r="Z95" s="10"/>
      <c r="AA95" s="16"/>
      <c r="AB95" s="3"/>
      <c r="AC95" s="89"/>
      <c r="AD95" s="3"/>
      <c r="AE95" s="3"/>
      <c r="AF95" s="89"/>
      <c r="AG95" s="2"/>
      <c r="AH95" s="9"/>
      <c r="AI95" s="5"/>
      <c r="AJ95" s="5"/>
      <c r="AK95" s="87"/>
      <c r="AL95" s="5"/>
      <c r="AM95" s="5"/>
      <c r="AN95" s="87"/>
      <c r="AO95" s="5"/>
      <c r="AP95" s="5"/>
      <c r="AQ95" s="5"/>
      <c r="AR95" s="5"/>
      <c r="AS95" s="5"/>
      <c r="AT95" s="5"/>
      <c r="AU95" s="5"/>
      <c r="AV95" s="5"/>
      <c r="AW95" s="5"/>
      <c r="AX95" s="52"/>
    </row>
    <row r="96" spans="1:50" ht="12" customHeight="1" x14ac:dyDescent="0.25">
      <c r="A96" s="155"/>
      <c r="B96" s="153">
        <v>16</v>
      </c>
      <c r="C96" s="114" t="s">
        <v>7</v>
      </c>
      <c r="D96" s="114"/>
      <c r="E96" s="115" t="str">
        <f>IF(VLOOKUP(B96,NP,32,FALSE)="","",IF(VLOOKUP(B96,NP,32,FALSE)=0,"",VLOOKUP(B96,NP,32,FALSE)))</f>
        <v/>
      </c>
      <c r="F96" s="116" t="str">
        <f>IF(VLOOKUP(B96,NP,33,FALSE)="","",IF(VLOOKUP(B96,NP,34,FALSE)=2,"",VLOOKUP(B96,NP,34,FALSE)))</f>
        <v/>
      </c>
      <c r="G96" s="116"/>
      <c r="H96" s="117" t="str">
        <f>IF(VLOOKUP(B96,NP,33,FALSE)="","",IF(VLOOKUP(B96,NP,33,FALSE)=0,"",VLOOKUP(B96,NP,33,FALSE)))</f>
        <v/>
      </c>
      <c r="I96" s="118"/>
      <c r="J96" s="44">
        <f>IF(VLOOKUP(J93,NP,14,FALSE)=0,"",VLOOKUP(J93,NP,14,FALSE))</f>
        <v>32</v>
      </c>
      <c r="K96" s="40" t="str">
        <f>IF(J96="","",CONCATENATE(VLOOKUP(J93,NP,15,FALSE),"  ",VLOOKUP(J93,NP,16,FALSE)))</f>
        <v>VALERI  Raphael</v>
      </c>
      <c r="L96" s="40"/>
      <c r="M96" s="78"/>
      <c r="N96" s="40"/>
      <c r="O96" s="40"/>
      <c r="P96" s="78"/>
      <c r="Q96" s="40"/>
      <c r="R96" s="60"/>
      <c r="S96" s="17"/>
      <c r="T96" s="32"/>
      <c r="U96" s="68"/>
      <c r="V96" s="32"/>
      <c r="W96" s="32"/>
      <c r="X96" s="68"/>
      <c r="Y96" s="11"/>
      <c r="Z96" s="10"/>
      <c r="AA96" s="20"/>
      <c r="AB96" s="35"/>
      <c r="AC96" s="98"/>
      <c r="AD96" s="35"/>
      <c r="AE96" s="35"/>
      <c r="AF96" s="98"/>
      <c r="AG96" s="148">
        <v>16</v>
      </c>
      <c r="AH96" s="39">
        <f>IF(AND(VLOOKUP(Z27,NP,12,FALSE)=0,VLOOKUP(Z27,NP,22,FALSE)=0),"",IF(VLOOKUP(Z27,NP,12,FALSE)=0,VLOOKUP(Z27,NP,4,FALSE),IF(VLOOKUP(Z27,NP,22,FALSE)=0,VLOOKUP(Z27,NP,14,FALSE),"")))</f>
        <v>37</v>
      </c>
      <c r="AI96" s="40" t="str">
        <f>IF(AH96="","",IF(VLOOKUP(Z27,NP,12,FALSE)=0,CONCATENATE(VLOOKUP(Z27,NP,5,FALSE),"  ",VLOOKUP(Z27,NP,6,FALSE)),IF(VLOOKUP(Z27,NP,22,FALSE)=0,CONCATENATE(VLOOKUP(Z27,NP,15,FALSE),"  ",VLOOKUP(Z27,NP,16,FALSE)),"")))</f>
        <v>RAPHALEN  Franck</v>
      </c>
      <c r="AJ96" s="40"/>
      <c r="AK96" s="78"/>
      <c r="AL96" s="40"/>
      <c r="AM96" s="40"/>
      <c r="AN96" s="78"/>
      <c r="AO96" s="40"/>
      <c r="AP96" s="9"/>
      <c r="AQ96" s="5"/>
      <c r="AR96" s="5"/>
      <c r="AS96" s="5"/>
      <c r="AT96" s="5"/>
      <c r="AU96" s="5"/>
      <c r="AV96" s="5"/>
      <c r="AW96" s="5"/>
      <c r="AX96" s="52"/>
    </row>
    <row r="97" spans="1:50" ht="12" customHeight="1" x14ac:dyDescent="0.25">
      <c r="A97" s="155"/>
      <c r="B97" s="154"/>
      <c r="C97" s="120"/>
      <c r="D97" s="120"/>
      <c r="E97" s="121"/>
      <c r="F97" s="120"/>
      <c r="G97" s="120"/>
      <c r="H97" s="121"/>
      <c r="I97" s="122"/>
      <c r="J97" s="110">
        <v>32</v>
      </c>
      <c r="K97" s="72" t="str">
        <f>IF(J96="","",CONCATENATE(VLOOKUP(J93,NP,18,FALSE)," pts - ",VLOOKUP(J93,NP,21,FALSE)))</f>
        <v>1688 pts - PPC KERHUONNAIS</v>
      </c>
      <c r="L97" s="72"/>
      <c r="M97" s="86"/>
      <c r="N97" s="72"/>
      <c r="O97" s="72"/>
      <c r="P97" s="86"/>
      <c r="Q97" s="72"/>
      <c r="R97" s="4"/>
      <c r="S97" s="13"/>
      <c r="T97" s="12"/>
      <c r="U97" s="93"/>
      <c r="V97" s="12"/>
      <c r="W97" s="12"/>
      <c r="X97" s="93"/>
      <c r="Y97" s="12"/>
      <c r="Z97" s="10"/>
      <c r="AA97" s="21"/>
      <c r="AB97" s="34"/>
      <c r="AC97" s="82"/>
      <c r="AD97" s="34"/>
      <c r="AE97" s="34"/>
      <c r="AF97" s="82"/>
      <c r="AG97" s="2"/>
      <c r="AH97" s="62"/>
      <c r="AI97" s="63" t="str">
        <f>IF(AH96="","",IF(VLOOKUP(Z27,NP,12,FALSE)=0,CONCATENATE(VLOOKUP(Z27,NP,8,FALSE)," pts - ",VLOOKUP(Z27,NP,11,FALSE)),IF(VLOOKUP(Z27,NP,22,FALSE)=0,CONCATENATE(VLOOKUP(Z27,NP,18,FALSE)," pts - ",VLOOKUP(Z27,NP,21,FALSE)),"")))</f>
        <v>1660 pts - RP FOUESNANT</v>
      </c>
      <c r="AJ97" s="63"/>
      <c r="AK97" s="79"/>
      <c r="AL97" s="63"/>
      <c r="AM97" s="63"/>
      <c r="AN97" s="79"/>
      <c r="AO97" s="63"/>
      <c r="AP97" s="46"/>
      <c r="AQ97" s="5"/>
      <c r="AR97" s="5"/>
      <c r="AS97" s="5"/>
      <c r="AT97" s="5"/>
      <c r="AU97" s="5"/>
      <c r="AV97" s="5"/>
      <c r="AW97" s="5"/>
      <c r="AX97" s="52"/>
    </row>
    <row r="98" spans="1:50" ht="12" customHeight="1" x14ac:dyDescent="0.25">
      <c r="A98" s="156">
        <v>32</v>
      </c>
      <c r="B98" s="151">
        <f>IF(VLOOKUP(B96,NP,14,FALSE)=0,"",VLOOKUP(B96,NP,14,FALSE))</f>
        <v>32</v>
      </c>
      <c r="C98" s="40" t="str">
        <f>IF(B98="","",CONCATENATE(VLOOKUP(B96,NP,15,FALSE),"  ",VLOOKUP(B96,NP,16,FALSE)))</f>
        <v>VALERI  Raphael</v>
      </c>
      <c r="D98" s="129"/>
      <c r="E98" s="130"/>
      <c r="F98" s="129"/>
      <c r="G98" s="129"/>
      <c r="H98" s="130"/>
      <c r="I98" s="42"/>
      <c r="J98" s="46"/>
      <c r="K98" s="71" t="str">
        <f>IF(J96="","",CONCATENATE(IF(VLOOKUP(B96,NP,23,FALSE)="","",IF(VLOOKUP(B96,NP,12,FALSE)=1,VLOOKUP(B96,NP,23,FALSE),-VLOOKUP(B96,NP,23,FALSE))),IF(VLOOKUP(B96,NP,24,FALSE)="","",CONCATENATE(" / ",IF(VLOOKUP(B96,NP,12,FALSE)=1,VLOOKUP(B96,NP,24,FALSE),-VLOOKUP(B96,NP,24,FALSE)))),IF(VLOOKUP(B96,NP,25,FALSE)="","",CONCATENATE(" / ",IF(VLOOKUP(B96,NP,12,FALSE)=1,VLOOKUP(B96,NP,25,FALSE),-VLOOKUP(B96,NP,25,FALSE)))),IF(VLOOKUP(B96,NP,26,FALSE)="","",CONCATENATE(" / ",IF(VLOOKUP(B96,NP,12,FALSE)=1,VLOOKUP(B96,NP,26,FALSE),-VLOOKUP(B96,NP,26,FALSE)))),IF(VLOOKUP(B96,NP,27,FALSE)="","",CONCATENATE(" / ",IF(VLOOKUP(B96,NP,12,FALSE)=1,VLOOKUP(B96,NP,27,FALSE),-VLOOKUP(B96,NP,27,FALSE)))),IF(VLOOKUP(B96,NP,28)="","",CONCATENATE(" / ",IF(VLOOKUP(B96,NP,12)=1,VLOOKUP(B96,NP,28),-VLOOKUP(B96,NP,28)))),IF(VLOOKUP(B96,NP,29)="","",CONCATENATE(" / ",IF(VLOOKUP(B96,NP,12)=1,VLOOKUP(B96,NP,29),-VLOOKUP(B96,NP,29))))))</f>
        <v/>
      </c>
      <c r="L98" s="71"/>
      <c r="M98" s="85"/>
      <c r="N98" s="71"/>
      <c r="O98" s="71"/>
      <c r="P98" s="85"/>
      <c r="Q98" s="71"/>
      <c r="R98" s="4"/>
      <c r="S98" s="13"/>
      <c r="T98" s="4"/>
      <c r="U98" s="88"/>
      <c r="V98" s="4"/>
      <c r="W98" s="4"/>
      <c r="X98" s="88"/>
      <c r="Y98" s="4"/>
      <c r="Z98" s="15"/>
      <c r="AA98" s="18"/>
      <c r="AB98" s="33"/>
      <c r="AC98" s="90"/>
      <c r="AD98" s="33"/>
      <c r="AE98" s="33"/>
      <c r="AF98" s="90"/>
      <c r="AG98" s="2"/>
      <c r="AH98" s="131">
        <v>32</v>
      </c>
      <c r="AI98" s="114" t="s">
        <v>7</v>
      </c>
      <c r="AJ98" s="114"/>
      <c r="AK98" s="115" t="str">
        <f>IF(VLOOKUP(AH98,NP,32,FALSE)="","",IF(VLOOKUP(AH98,NP,32,FALSE)=0,"",VLOOKUP(AH98,NP,32,FALSE)))</f>
        <v/>
      </c>
      <c r="AL98" s="116" t="str">
        <f>IF(VLOOKUP(AH98,NP,33,FALSE)="","",IF(VLOOKUP(AH98,NP,34,FALSE)=2,"",VLOOKUP(AH98,NP,34,FALSE)))</f>
        <v/>
      </c>
      <c r="AM98" s="116"/>
      <c r="AN98" s="117" t="str">
        <f>IF(VLOOKUP(AH98,NP,33,FALSE)="","",IF(VLOOKUP(AH98,NP,33,FALSE)=0,"",VLOOKUP(AH98,NP,33,FALSE)))</f>
        <v/>
      </c>
      <c r="AO98" s="118"/>
      <c r="AP98" s="44">
        <f>IF(VLOOKUP(AH98,NP,12,FALSE)=1,VLOOKUP(AH98,NP,4,FALSE),IF(VLOOKUP(AH98,NP,22,FALSE)=1,VLOOKUP(AH98,NP,14,FALSE),""))</f>
        <v>31</v>
      </c>
      <c r="AQ98" s="40" t="str">
        <f>IF(AP98="","",IF(VLOOKUP(AH98,NP,12,FALSE)=1,CONCATENATE(VLOOKUP(AH98,NP,5,FALSE),"  ",VLOOKUP(AH98,NP,6,FALSE)),IF(VLOOKUP(AH98,NP,22,FALSE)=1,CONCATENATE(VLOOKUP(AH98,NP,15,FALSE),"  ",VLOOKUP(AH98,NP,16,FALSE)),"")))</f>
        <v>RAPHALEN  Anthony</v>
      </c>
      <c r="AR98" s="40"/>
      <c r="AS98" s="40"/>
      <c r="AT98" s="40"/>
      <c r="AU98" s="40"/>
      <c r="AV98" s="40"/>
      <c r="AW98" s="40"/>
      <c r="AX98" s="53" t="s">
        <v>13</v>
      </c>
    </row>
    <row r="99" spans="1:50" ht="12" customHeight="1" x14ac:dyDescent="0.25">
      <c r="A99" s="155"/>
      <c r="B99" s="152" t="str">
        <f>IF(OR(B98="",VLOOKUP(B96,NP,20,FALSE)=0),"",IF(LEN(VLOOKUP(B96,NP,20,FALSE))=7,VLOOKUP(B96,NP,20,FALSE),VLOOKUP(B96,NP,20,FALSE)))</f>
        <v>03290081</v>
      </c>
      <c r="C99" s="63" t="str">
        <f>IF(B98="","",CONCATENATE(VLOOKUP(B96,NP,18,FALSE)," pts - ",VLOOKUP(B96,NP,21,FALSE)))</f>
        <v>1688 pts - PPC KERHUONNAIS</v>
      </c>
      <c r="D99" s="63"/>
      <c r="E99" s="79"/>
      <c r="F99" s="63"/>
      <c r="G99" s="63"/>
      <c r="H99" s="79"/>
      <c r="I99" s="63"/>
      <c r="J99" s="8"/>
      <c r="K99" s="8"/>
      <c r="L99" s="4"/>
      <c r="M99" s="88"/>
      <c r="N99" s="4"/>
      <c r="O99" s="4"/>
      <c r="P99" s="88"/>
      <c r="Q99" s="4"/>
      <c r="R99" s="9"/>
      <c r="S99" s="14"/>
      <c r="T99" s="11"/>
      <c r="U99" s="94"/>
      <c r="V99" s="11"/>
      <c r="W99" s="11"/>
      <c r="X99" s="94"/>
      <c r="Y99" s="5"/>
      <c r="Z99" s="10"/>
      <c r="AA99" s="22"/>
      <c r="AB99" s="37"/>
      <c r="AC99" s="99"/>
      <c r="AD99" s="37"/>
      <c r="AE99" s="37"/>
      <c r="AF99" s="99"/>
      <c r="AG99" s="2"/>
      <c r="AH99" s="5"/>
      <c r="AI99" s="5"/>
      <c r="AJ99" s="5"/>
      <c r="AK99" s="87"/>
      <c r="AL99" s="5"/>
      <c r="AM99" s="5"/>
      <c r="AN99" s="87"/>
      <c r="AO99" s="11"/>
      <c r="AP99" s="64"/>
      <c r="AQ99" s="63" t="str">
        <f>IF(AP98="","",IF(VLOOKUP(AH98,NP,12,FALSE)=1,CONCATENATE(VLOOKUP(AH98,NP,8,FALSE)," pts - ",VLOOKUP(AH98,NP,11,FALSE)),IF(VLOOKUP(AH98,NP,22,FALSE)=1,CONCATENATE(VLOOKUP(AH98,NP,18,FALSE)," pts - ",VLOOKUP(AH98,NP,21,FALSE)),"")))</f>
        <v>1697 pts - RC BRIEC DE L ODET</v>
      </c>
      <c r="AR99" s="63"/>
      <c r="AS99" s="63"/>
      <c r="AT99" s="63"/>
      <c r="AU99" s="63"/>
      <c r="AV99" s="63"/>
      <c r="AW99" s="63"/>
      <c r="AX99" s="52"/>
    </row>
    <row r="100" spans="1:50" ht="12" customHeight="1" x14ac:dyDescent="0.25">
      <c r="B100" s="41"/>
      <c r="C100" s="59"/>
      <c r="D100" s="59"/>
      <c r="E100" s="81"/>
      <c r="F100" s="59"/>
      <c r="G100" s="59"/>
      <c r="H100" s="81"/>
      <c r="I100" s="59"/>
      <c r="J100" s="8"/>
      <c r="K100" s="8"/>
      <c r="L100" s="4"/>
      <c r="M100" s="88"/>
      <c r="N100" s="4"/>
      <c r="O100" s="4"/>
      <c r="P100" s="88"/>
      <c r="Q100" s="4"/>
      <c r="R100" s="9"/>
      <c r="S100" s="14"/>
      <c r="T100" s="11"/>
      <c r="U100" s="94"/>
      <c r="V100" s="11"/>
      <c r="W100" s="11"/>
      <c r="X100" s="94"/>
      <c r="Y100" s="5"/>
      <c r="Z100" s="10"/>
      <c r="AA100" s="23"/>
      <c r="AB100" s="25"/>
      <c r="AC100" s="100"/>
      <c r="AD100" s="25"/>
      <c r="AE100" s="25"/>
      <c r="AF100" s="100"/>
      <c r="AG100" s="148">
        <v>17</v>
      </c>
      <c r="AH100" s="39">
        <f>IF(AND(VLOOKUP(Z75,NP,12,FALSE)=0,VLOOKUP(Z75,NP,22,FALSE)=0),"",IF(VLOOKUP(Z75,NP,12,FALSE)=0,VLOOKUP(Z75,NP,4,FALSE),IF(VLOOKUP(Z75,NP,22,FALSE)=0,VLOOKUP(Z75,NP,14,FALSE),"")))</f>
        <v>31</v>
      </c>
      <c r="AI100" s="40" t="str">
        <f>IF(AH100="","",IF(VLOOKUP(Z75,NP,12,FALSE)=0,CONCATENATE(VLOOKUP(Z75,NP,5,FALSE),"  ",VLOOKUP(Z75,NP,6,FALSE)),IF(VLOOKUP(Z75,NP,22,FALSE)=0,CONCATENATE(VLOOKUP(Z75,NP,15,FALSE),"  ",VLOOKUP(Z75,NP,16,FALSE)),"")))</f>
        <v>RAPHALEN  Anthony</v>
      </c>
      <c r="AJ100" s="40"/>
      <c r="AK100" s="78"/>
      <c r="AL100" s="40"/>
      <c r="AM100" s="40"/>
      <c r="AN100" s="78"/>
      <c r="AO100" s="40"/>
      <c r="AP100" s="46"/>
      <c r="AQ100" s="65" t="str">
        <f>IF(AP98="","",CONCATENATE(IF(VLOOKUP(AH98,NP,23,FALSE)="","",IF(VLOOKUP(AH98,NP,12,FALSE)=1,VLOOKUP(AH98,NP,23,FALSE),-VLOOKUP(AH98,NP,23,FALSE))),IF(VLOOKUP(AH98,NP,24,FALSE)="","",CONCATENATE(" / ",IF(VLOOKUP(AH98,NP,12,FALSE)=1,VLOOKUP(AH98,NP,24,FALSE),-VLOOKUP(AH98,NP,24,FALSE)))),IF(VLOOKUP(AH98,NP,25,FALSE)="","",CONCATENATE(" / ",IF(VLOOKUP(AH98,NP,12,FALSE)=1,VLOOKUP(AH98,NP,25,FALSE),-VLOOKUP(AH98,NP,25,FALSE)))),IF(VLOOKUP(AH98,NP,26,FALSE)="","",CONCATENATE(" / ",IF(VLOOKUP(AH98,NP,12,FALSE)=1,VLOOKUP(AH98,NP,26,FALSE),-VLOOKUP(AH98,NP,26,FALSE)))),IF(VLOOKUP(AH98,NP,27,FALSE)="","",CONCATENATE(" / ",IF(VLOOKUP(AH98,NP,12,FALSE)=1,VLOOKUP(AH98,NP,27,FALSE),-VLOOKUP(AH98,NP,27,FALSE)))),IF(VLOOKUP(AH98,NP,28)="","",CONCATENATE(" / ",IF(VLOOKUP(AH98,NP,12)=1,VLOOKUP(AH98,NP,28),-VLOOKUP(AH98,NP,28)))),IF(VLOOKUP(AH98,NP,29)="","",CONCATENATE(" / ",IF(VLOOKUP(AH98,NP,12)=1,VLOOKUP(AH98,NP,29),-VLOOKUP(AH98,NP,29))))))</f>
        <v/>
      </c>
      <c r="AR100" s="65"/>
      <c r="AS100" s="65"/>
      <c r="AT100" s="65"/>
      <c r="AU100" s="65"/>
      <c r="AV100" s="65"/>
      <c r="AW100" s="65"/>
      <c r="AX100" s="52"/>
    </row>
    <row r="101" spans="1:50" ht="12" customHeight="1" x14ac:dyDescent="0.25">
      <c r="A101" s="88"/>
      <c r="B101" s="7"/>
      <c r="C101" s="8"/>
      <c r="D101" s="8"/>
      <c r="E101" s="82"/>
      <c r="F101" s="8"/>
      <c r="G101" s="8"/>
      <c r="H101" s="82"/>
      <c r="I101" s="8"/>
      <c r="J101" s="8"/>
      <c r="K101" s="8"/>
      <c r="L101" s="8"/>
      <c r="M101" s="88"/>
      <c r="N101" s="4"/>
      <c r="O101" s="4"/>
      <c r="P101" s="88"/>
      <c r="Q101" s="4"/>
      <c r="R101" s="10"/>
      <c r="S101" s="16"/>
      <c r="T101" s="3"/>
      <c r="U101" s="89"/>
      <c r="V101" s="3"/>
      <c r="W101" s="3"/>
      <c r="X101" s="89"/>
      <c r="Y101" s="2"/>
      <c r="Z101" s="9"/>
      <c r="AA101" s="5"/>
      <c r="AB101" s="5"/>
      <c r="AC101" s="87"/>
      <c r="AD101" s="5"/>
      <c r="AE101" s="5"/>
      <c r="AF101" s="87"/>
      <c r="AG101" s="2"/>
      <c r="AH101" s="11"/>
      <c r="AI101" s="63" t="str">
        <f>IF(AH100="","",IF(VLOOKUP(Z75,NP,12,FALSE)=0,CONCATENATE(VLOOKUP(Z75,NP,8,FALSE)," pts - ",VLOOKUP(Z75,NP,11,FALSE)),IF(VLOOKUP(Z75,NP,22,FALSE)=0,CONCATENATE(VLOOKUP(Z75,NP,18,FALSE)," pts - ",VLOOKUP(Z75,NP,21,FALSE)),"")))</f>
        <v>1697 pts - RC BRIEC DE L ODET</v>
      </c>
      <c r="AJ101" s="63"/>
      <c r="AK101" s="79"/>
      <c r="AL101" s="63"/>
      <c r="AM101" s="63"/>
      <c r="AN101" s="79"/>
      <c r="AO101" s="63"/>
      <c r="AP101" s="31"/>
      <c r="AQ101" s="5"/>
      <c r="AR101" s="5"/>
      <c r="AS101" s="5"/>
      <c r="AT101" s="5"/>
      <c r="AU101" s="5"/>
      <c r="AV101" s="5"/>
      <c r="AW101" s="11"/>
      <c r="AX101" s="54"/>
    </row>
    <row r="102" spans="1:50" ht="12" customHeight="1" x14ac:dyDescent="0.25">
      <c r="A102" s="88"/>
      <c r="B102" s="2"/>
      <c r="C102" s="3"/>
      <c r="D102" s="3"/>
      <c r="E102" s="82"/>
      <c r="F102" s="8"/>
      <c r="G102" s="8"/>
      <c r="H102" s="82"/>
      <c r="I102" s="8"/>
      <c r="J102" s="8"/>
      <c r="K102" s="8"/>
      <c r="L102" s="8"/>
      <c r="M102" s="88"/>
      <c r="N102" s="4"/>
      <c r="O102" s="4"/>
      <c r="P102" s="88"/>
      <c r="Q102" s="4"/>
      <c r="R102" s="10"/>
      <c r="S102" s="18"/>
      <c r="T102" s="33"/>
      <c r="U102" s="90"/>
      <c r="V102" s="33"/>
      <c r="W102" s="33"/>
      <c r="X102" s="90"/>
      <c r="Y102" s="2"/>
      <c r="Z102" s="9"/>
      <c r="AA102" s="5"/>
      <c r="AB102" s="5"/>
      <c r="AC102" s="87"/>
      <c r="AD102" s="5"/>
      <c r="AE102" s="5"/>
      <c r="AF102" s="87"/>
      <c r="AG102" s="2"/>
      <c r="AH102" s="9"/>
      <c r="AI102" s="24"/>
      <c r="AJ102" s="38"/>
      <c r="AK102" s="105"/>
      <c r="AL102" s="38"/>
      <c r="AM102" s="38"/>
      <c r="AN102" s="105"/>
      <c r="AO102" s="25"/>
      <c r="AP102" s="39">
        <f>IF(AND(VLOOKUP(AH98,NP,12,FALSE)=0,VLOOKUP(AH98,NP,22,FALSE)=0),"",IF(VLOOKUP(AH98,NP,12,FALSE)=0,VLOOKUP(AH98,NP,4,FALSE),IF(VLOOKUP(AH98,NP,22,FALSE)=0,VLOOKUP(AH98,NP,14,FALSE),"")))</f>
        <v>37</v>
      </c>
      <c r="AQ102" s="40" t="str">
        <f>IF(AP102="","",IF(VLOOKUP(AH98,NP,12,FALSE)=0,CONCATENATE(VLOOKUP(AH98,NP,5,FALSE),"  ",VLOOKUP(AH98,NP,6,FALSE)),IF(VLOOKUP(AH98,NP,22,FALSE)=0,CONCATENATE(VLOOKUP(AH98,NP,15,FALSE),"  ",VLOOKUP(AH98,NP,16,FALSE)),"")))</f>
        <v>RAPHALEN  Franck</v>
      </c>
      <c r="AR102" s="40"/>
      <c r="AS102" s="40"/>
      <c r="AT102" s="40"/>
      <c r="AU102" s="40"/>
      <c r="AV102" s="40"/>
      <c r="AW102" s="40"/>
      <c r="AX102" s="53" t="s">
        <v>14</v>
      </c>
    </row>
    <row r="103" spans="1:50" ht="12" customHeight="1" x14ac:dyDescent="0.25">
      <c r="A103" s="88"/>
      <c r="B103" s="2"/>
      <c r="C103" s="90"/>
      <c r="D103" s="90"/>
      <c r="E103" s="82"/>
      <c r="F103" s="8"/>
      <c r="G103" s="8"/>
      <c r="H103" s="82"/>
      <c r="I103" s="8"/>
      <c r="J103" s="8"/>
      <c r="K103" s="8"/>
      <c r="L103" s="8"/>
      <c r="M103" s="82"/>
      <c r="N103" s="8"/>
      <c r="O103" s="8"/>
      <c r="P103" s="82"/>
      <c r="Q103" s="2"/>
      <c r="R103" s="10"/>
      <c r="S103" s="149"/>
      <c r="T103" s="90"/>
      <c r="U103" s="90"/>
      <c r="V103" s="90"/>
      <c r="W103" s="90"/>
      <c r="X103" s="90"/>
      <c r="Y103" s="2"/>
      <c r="Z103" s="9"/>
      <c r="AA103" s="5"/>
      <c r="AB103" s="5"/>
      <c r="AC103" s="87"/>
      <c r="AD103" s="5"/>
      <c r="AE103" s="5"/>
      <c r="AF103" s="87"/>
      <c r="AG103" s="2"/>
      <c r="AH103" s="9"/>
      <c r="AI103" s="6"/>
      <c r="AJ103" s="6"/>
      <c r="AK103" s="92"/>
      <c r="AL103" s="6"/>
      <c r="AM103" s="6"/>
      <c r="AN103" s="92"/>
      <c r="AO103" s="5"/>
      <c r="AP103" s="11"/>
      <c r="AQ103" s="63" t="str">
        <f>IF(AP102="","",IF(VLOOKUP(AH98,NP,12,FALSE)=0,CONCATENATE(VLOOKUP(AH98,NP,8,FALSE)," pts - ",VLOOKUP(AH98,NP,11,FALSE)),IF(VLOOKUP(AH98,NP,22,FALSE)=0,CONCATENATE(VLOOKUP(AH98,NP,18,FALSE)," pts - ",VLOOKUP(AH98,NP,21,FALSE)),"")))</f>
        <v>1660 pts - RP FOUESNANT</v>
      </c>
      <c r="AR103" s="63"/>
      <c r="AS103" s="63"/>
      <c r="AT103" s="63"/>
      <c r="AU103" s="63"/>
      <c r="AV103" s="63"/>
      <c r="AW103" s="63"/>
      <c r="AX103" s="52"/>
    </row>
    <row r="104" spans="1:50" ht="12" customHeight="1" x14ac:dyDescent="0.3">
      <c r="A104" s="88"/>
      <c r="B104" s="2"/>
      <c r="C104" s="2"/>
      <c r="D104" s="2"/>
      <c r="E104" s="82"/>
      <c r="F104" s="8"/>
      <c r="G104" s="8"/>
      <c r="H104" s="82"/>
      <c r="I104" s="8"/>
      <c r="J104" s="8"/>
      <c r="K104" s="8"/>
      <c r="L104" s="8"/>
      <c r="M104" s="89"/>
      <c r="N104" s="3"/>
      <c r="O104" s="3"/>
      <c r="P104" s="89"/>
      <c r="Q104" s="4"/>
      <c r="R104" s="15"/>
      <c r="S104" s="19"/>
      <c r="T104" s="8"/>
      <c r="U104" s="82"/>
      <c r="V104" s="8"/>
      <c r="W104" s="8"/>
      <c r="X104" s="82"/>
      <c r="Y104" s="2"/>
      <c r="Z104" s="144"/>
      <c r="AA104" s="145"/>
      <c r="AB104" s="145"/>
      <c r="AC104" s="145"/>
      <c r="AD104" s="145"/>
      <c r="AE104" s="145"/>
      <c r="AF104" s="145"/>
      <c r="AG104" s="146"/>
      <c r="AH104" s="144"/>
      <c r="AI104" s="145"/>
      <c r="AJ104" s="145"/>
      <c r="AK104" s="145"/>
      <c r="AL104" s="145"/>
      <c r="AM104" s="145"/>
      <c r="AN104" s="145"/>
      <c r="AO104" s="146"/>
      <c r="AX104" s="52"/>
    </row>
    <row r="105" spans="1:50" ht="12" customHeight="1" x14ac:dyDescent="0.25">
      <c r="A105" s="88"/>
      <c r="B105" s="7"/>
      <c r="C105" s="8"/>
      <c r="D105" s="8"/>
      <c r="E105" s="82"/>
      <c r="F105" s="8"/>
      <c r="G105" s="8"/>
      <c r="H105" s="82"/>
      <c r="I105" s="8"/>
      <c r="J105" s="8"/>
      <c r="K105" s="8"/>
      <c r="L105" s="8"/>
      <c r="M105" s="90"/>
      <c r="N105" s="33"/>
      <c r="O105" s="33"/>
      <c r="P105" s="90"/>
      <c r="Q105" s="4"/>
      <c r="R105" s="10"/>
      <c r="S105" s="21"/>
      <c r="T105" s="34"/>
      <c r="U105" s="82"/>
      <c r="V105" s="34"/>
      <c r="W105" s="34"/>
      <c r="X105" s="82"/>
      <c r="Y105" s="2"/>
      <c r="Z105" s="61" t="s">
        <v>15</v>
      </c>
      <c r="AA105" s="61"/>
      <c r="AB105" s="61"/>
      <c r="AC105" s="61"/>
      <c r="AD105" s="61"/>
      <c r="AE105" s="61"/>
      <c r="AF105" s="61"/>
      <c r="AG105" s="61"/>
      <c r="AH105" s="61" t="s">
        <v>16</v>
      </c>
      <c r="AI105" s="61"/>
      <c r="AJ105" s="61"/>
      <c r="AK105" s="61"/>
      <c r="AL105" s="61"/>
      <c r="AM105" s="61"/>
      <c r="AN105" s="61"/>
      <c r="AO105" s="61"/>
      <c r="AP105" s="5"/>
      <c r="AQ105" s="5"/>
      <c r="AR105" s="5"/>
      <c r="AS105" s="5"/>
      <c r="AT105" s="5"/>
      <c r="AU105" s="5"/>
      <c r="AV105" s="5"/>
      <c r="AW105" s="5"/>
      <c r="AX105" s="52"/>
    </row>
    <row r="106" spans="1:50" ht="12" customHeight="1" x14ac:dyDescent="0.3">
      <c r="A106" s="88"/>
      <c r="B106" s="10"/>
      <c r="C106" s="3"/>
      <c r="D106" s="3"/>
      <c r="E106" s="82"/>
      <c r="F106" s="8"/>
      <c r="G106" s="8"/>
      <c r="H106" s="82"/>
      <c r="I106" s="8"/>
      <c r="J106" s="8"/>
      <c r="K106" s="8"/>
      <c r="L106" s="8"/>
      <c r="M106" s="90"/>
      <c r="N106" s="90"/>
      <c r="O106" s="90"/>
      <c r="P106" s="90"/>
      <c r="Q106" s="4"/>
      <c r="R106" s="9"/>
      <c r="S106" s="14"/>
      <c r="T106" s="11"/>
      <c r="U106" s="94"/>
      <c r="V106" s="11"/>
      <c r="W106" s="11"/>
      <c r="X106" s="94"/>
      <c r="Y106" s="5"/>
      <c r="Z106" s="9"/>
      <c r="AA106" s="147"/>
      <c r="AB106" s="147"/>
      <c r="AC106" s="147"/>
      <c r="AD106" s="147"/>
      <c r="AE106" s="147"/>
      <c r="AF106" s="147"/>
      <c r="AG106" s="28"/>
      <c r="AH106" s="26"/>
      <c r="AI106" s="28"/>
      <c r="AJ106" s="28"/>
      <c r="AK106" s="97"/>
      <c r="AL106" s="28"/>
      <c r="AM106" s="28"/>
      <c r="AN106" s="97"/>
      <c r="AO106" s="28"/>
      <c r="AP106" s="26"/>
      <c r="AQ106" s="28"/>
      <c r="AR106" s="28"/>
      <c r="AS106" s="28"/>
      <c r="AT106" s="28"/>
      <c r="AU106" s="28"/>
      <c r="AV106" s="28"/>
      <c r="AW106" s="28"/>
      <c r="AX106" s="55"/>
    </row>
    <row r="107" spans="1:50" ht="12" customHeight="1" x14ac:dyDescent="0.3">
      <c r="A107" s="88"/>
      <c r="B107" s="7"/>
      <c r="C107" s="8"/>
      <c r="D107" s="8"/>
      <c r="E107" s="82"/>
      <c r="F107" s="8"/>
      <c r="G107" s="8"/>
      <c r="H107" s="82"/>
      <c r="I107" s="8"/>
      <c r="J107" s="8"/>
      <c r="K107" s="8"/>
      <c r="L107" s="8"/>
      <c r="M107" s="91"/>
      <c r="N107" s="2"/>
      <c r="O107" s="2"/>
      <c r="P107" s="91"/>
      <c r="Q107" s="4"/>
      <c r="R107" s="26"/>
      <c r="S107" s="29"/>
      <c r="T107" s="30"/>
      <c r="U107" s="95"/>
      <c r="V107" s="30"/>
      <c r="W107" s="30"/>
      <c r="X107" s="95"/>
      <c r="Y107" s="148">
        <v>8</v>
      </c>
      <c r="Z107" s="39">
        <f>IF(AND(VLOOKUP(R15,NP,12,FALSE)=0,VLOOKUP(R15,NP,22,FALSE)=0),"",IF(VLOOKUP(R15,NP,12,FALSE)=0,VLOOKUP(R15,NP,4,FALSE),IF(VLOOKUP(R15,NP,22,FALSE)=0,VLOOKUP(R15,NP,14,FALSE),"")))</f>
        <v>41</v>
      </c>
      <c r="AA107" s="40" t="str">
        <f>IF(Z107="","",IF(VLOOKUP(R15,NP,12,FALSE)=0,CONCATENATE(VLOOKUP(R15,NP,5,FALSE),"  ",VLOOKUP(R15,NP,6,FALSE)),IF(VLOOKUP(R15,NP,22,FALSE)=0,CONCATENATE(VLOOKUP(R15,NP,15,FALSE),"  ",VLOOKUP(R15,NP,16,FALSE)),"")))</f>
        <v>FRIEDMANN  Christophe</v>
      </c>
      <c r="AB107" s="40"/>
      <c r="AC107" s="78"/>
      <c r="AD107" s="40"/>
      <c r="AE107" s="40"/>
      <c r="AF107" s="78"/>
      <c r="AG107" s="40"/>
      <c r="AH107" s="9"/>
      <c r="AI107" s="5"/>
      <c r="AJ107" s="5"/>
      <c r="AK107" s="87"/>
      <c r="AL107" s="5"/>
      <c r="AM107" s="5"/>
      <c r="AN107" s="87"/>
      <c r="AO107" s="5"/>
      <c r="AP107" s="9"/>
      <c r="AQ107" s="5"/>
      <c r="AR107" s="5"/>
      <c r="AS107" s="5"/>
      <c r="AT107" s="5"/>
      <c r="AU107" s="5"/>
      <c r="AV107" s="5"/>
      <c r="AW107" s="5"/>
      <c r="AX107" s="55"/>
    </row>
    <row r="108" spans="1:50" ht="12" customHeight="1" x14ac:dyDescent="0.3">
      <c r="A108" s="88"/>
      <c r="B108" s="2"/>
      <c r="C108" s="3"/>
      <c r="D108" s="3"/>
      <c r="E108" s="82"/>
      <c r="F108" s="8"/>
      <c r="G108" s="8"/>
      <c r="H108" s="82"/>
      <c r="I108" s="8"/>
      <c r="J108" s="8"/>
      <c r="K108" s="8"/>
      <c r="L108" s="8"/>
      <c r="M108" s="91"/>
      <c r="N108" s="2"/>
      <c r="O108" s="2"/>
      <c r="P108" s="91"/>
      <c r="Q108" s="4"/>
      <c r="R108" s="26"/>
      <c r="S108" s="27"/>
      <c r="T108" s="36"/>
      <c r="U108" s="96"/>
      <c r="V108" s="36"/>
      <c r="W108" s="36"/>
      <c r="X108" s="96"/>
      <c r="Y108" s="28"/>
      <c r="Z108" s="11"/>
      <c r="AA108" s="63" t="str">
        <f>IF(Z107="","",IF(VLOOKUP(R15,NP,12,FALSE)=0,CONCATENATE(VLOOKUP(R15,NP,8,FALSE)," pts - ",VLOOKUP(R15,NP,11,FALSE)),IF(VLOOKUP(R15,NP,22,FALSE)=0,CONCATENATE(VLOOKUP(R15,NP,18,FALSE)," pts - ",VLOOKUP(R15,NP,21,FALSE)),"")))</f>
        <v>1646 pts - PPC KERHUONNAIS</v>
      </c>
      <c r="AB108" s="63"/>
      <c r="AC108" s="79"/>
      <c r="AD108" s="63"/>
      <c r="AE108" s="63"/>
      <c r="AF108" s="79"/>
      <c r="AG108" s="63"/>
      <c r="AH108" s="110">
        <v>9</v>
      </c>
      <c r="AI108" s="120"/>
      <c r="AJ108" s="132"/>
      <c r="AK108" s="133"/>
      <c r="AL108" s="132"/>
      <c r="AM108" s="132"/>
      <c r="AN108" s="133"/>
      <c r="AO108" s="43"/>
      <c r="AP108" s="9"/>
      <c r="AQ108" s="5"/>
      <c r="AR108" s="5"/>
      <c r="AS108" s="5"/>
      <c r="AT108" s="5"/>
      <c r="AU108" s="5"/>
      <c r="AV108" s="5"/>
      <c r="AW108" s="5"/>
      <c r="AX108" s="55"/>
    </row>
    <row r="109" spans="1:50" ht="12" customHeight="1" x14ac:dyDescent="0.3">
      <c r="A109" s="88"/>
      <c r="B109" s="2"/>
      <c r="C109" s="90"/>
      <c r="D109" s="90"/>
      <c r="E109" s="82"/>
      <c r="F109" s="8"/>
      <c r="G109" s="8"/>
      <c r="H109" s="82"/>
      <c r="I109" s="8"/>
      <c r="J109" s="8"/>
      <c r="K109" s="8"/>
      <c r="L109" s="8"/>
      <c r="M109" s="82"/>
      <c r="N109" s="8"/>
      <c r="O109" s="8"/>
      <c r="P109" s="82"/>
      <c r="Q109" s="2"/>
      <c r="R109" s="26"/>
      <c r="S109" s="27"/>
      <c r="T109" s="36"/>
      <c r="U109" s="96"/>
      <c r="V109" s="36"/>
      <c r="W109" s="36"/>
      <c r="X109" s="96"/>
      <c r="Y109" s="28"/>
      <c r="Z109" s="131">
        <v>33</v>
      </c>
      <c r="AA109" s="114" t="s">
        <v>7</v>
      </c>
      <c r="AB109" s="114"/>
      <c r="AC109" s="115" t="str">
        <f>IF(VLOOKUP(Z109,NP,32,FALSE)="","",IF(VLOOKUP(Z109,NP,32,FALSE)=0,"",VLOOKUP(Z109,NP,32,FALSE)))</f>
        <v/>
      </c>
      <c r="AD109" s="116" t="str">
        <f>IF(VLOOKUP(Z109,NP,33,FALSE)="","",IF(VLOOKUP(Z109,NP,34,FALSE)=2,"",VLOOKUP(Z109,NP,34,FALSE)))</f>
        <v/>
      </c>
      <c r="AE109" s="116"/>
      <c r="AF109" s="117" t="str">
        <f>IF(VLOOKUP(Z109,NP,33,FALSE)="","",IF(VLOOKUP(Z109,NP,33,FALSE)=0,"",VLOOKUP(Z109,NP,33,FALSE)))</f>
        <v/>
      </c>
      <c r="AG109" s="118"/>
      <c r="AH109" s="44">
        <f>IF(VLOOKUP(AH112,NP,4,FALSE)=0,"",VLOOKUP(AH112,NP,4,FALSE))</f>
        <v>41</v>
      </c>
      <c r="AI109" s="40" t="str">
        <f>IF(AH109="","",CONCATENATE(VLOOKUP(AH112,NP,5,FALSE),"  ",VLOOKUP(AH112,NP,6,FALSE)))</f>
        <v>FRIEDMANN  Christophe</v>
      </c>
      <c r="AJ109" s="40"/>
      <c r="AK109" s="78"/>
      <c r="AL109" s="40"/>
      <c r="AM109" s="40"/>
      <c r="AN109" s="78"/>
      <c r="AO109" s="40"/>
      <c r="AP109" s="9"/>
      <c r="AQ109" s="5"/>
      <c r="AR109" s="5"/>
      <c r="AS109" s="5"/>
      <c r="AT109" s="5"/>
      <c r="AU109" s="5"/>
      <c r="AV109" s="5"/>
      <c r="AW109" s="5"/>
      <c r="AX109" s="55"/>
    </row>
    <row r="110" spans="1:50" ht="12" customHeight="1" x14ac:dyDescent="0.3">
      <c r="A110" s="88"/>
      <c r="B110" s="2"/>
      <c r="C110" s="2"/>
      <c r="D110" s="2"/>
      <c r="E110" s="82"/>
      <c r="F110" s="8"/>
      <c r="G110" s="8"/>
      <c r="H110" s="82"/>
      <c r="I110" s="8"/>
      <c r="J110" s="8"/>
      <c r="K110" s="8"/>
      <c r="L110" s="8"/>
      <c r="M110" s="89"/>
      <c r="N110" s="3"/>
      <c r="O110" s="3"/>
      <c r="P110" s="89"/>
      <c r="Q110" s="2"/>
      <c r="R110" s="26"/>
      <c r="S110" s="27"/>
      <c r="T110" s="36"/>
      <c r="U110" s="96"/>
      <c r="V110" s="36"/>
      <c r="W110" s="36"/>
      <c r="X110" s="96"/>
      <c r="Y110" s="28"/>
      <c r="Z110" s="5"/>
      <c r="AA110" s="5"/>
      <c r="AB110" s="5"/>
      <c r="AC110" s="87"/>
      <c r="AD110" s="5"/>
      <c r="AE110" s="5"/>
      <c r="AF110" s="87"/>
      <c r="AG110" s="11"/>
      <c r="AH110" s="45"/>
      <c r="AI110" s="63" t="str">
        <f>IF(AH109="","",CONCATENATE(VLOOKUP(AH112,NP,8,FALSE)," pts - ",VLOOKUP(AH112,NP,11,FALSE)))</f>
        <v>1646 pts - PPC KERHUONNAIS</v>
      </c>
      <c r="AJ110" s="63"/>
      <c r="AK110" s="79"/>
      <c r="AL110" s="63"/>
      <c r="AM110" s="63"/>
      <c r="AN110" s="79"/>
      <c r="AO110" s="63"/>
      <c r="AP110" s="46"/>
      <c r="AQ110" s="5"/>
      <c r="AR110" s="5"/>
      <c r="AS110" s="5"/>
      <c r="AT110" s="5"/>
      <c r="AU110" s="5"/>
      <c r="AV110" s="5"/>
      <c r="AW110" s="5"/>
      <c r="AX110" s="55"/>
    </row>
    <row r="111" spans="1:50" ht="12" customHeight="1" x14ac:dyDescent="0.3">
      <c r="A111" s="88"/>
      <c r="B111" s="7"/>
      <c r="C111" s="8"/>
      <c r="D111" s="8"/>
      <c r="E111" s="82"/>
      <c r="F111" s="8"/>
      <c r="G111" s="8"/>
      <c r="H111" s="82"/>
      <c r="I111" s="8"/>
      <c r="J111" s="8"/>
      <c r="K111" s="8"/>
      <c r="L111" s="8"/>
      <c r="M111" s="88"/>
      <c r="N111" s="4"/>
      <c r="O111" s="4"/>
      <c r="P111" s="88"/>
      <c r="Q111" s="4"/>
      <c r="R111" s="26"/>
      <c r="S111" s="29"/>
      <c r="T111" s="30"/>
      <c r="U111" s="95"/>
      <c r="V111" s="30"/>
      <c r="W111" s="30"/>
      <c r="X111" s="95"/>
      <c r="Y111" s="148">
        <v>9</v>
      </c>
      <c r="Z111" s="39">
        <f>IF(AND(VLOOKUP(R39,NP,12,FALSE)=0,VLOOKUP(R39,NP,22,FALSE)=0),"",IF(VLOOKUP(R39,NP,12,FALSE)=0,VLOOKUP(R39,NP,4,FALSE),IF(VLOOKUP(R39,NP,22,FALSE)=0,VLOOKUP(R39,NP,14,FALSE),"")))</f>
        <v>44</v>
      </c>
      <c r="AA111" s="40" t="str">
        <f>IF(Z111="","",IF(VLOOKUP(R39,NP,12,FALSE)=0,CONCATENATE(VLOOKUP(R39,NP,5,FALSE),"  ",VLOOKUP(R39,NP,6,FALSE)),IF(VLOOKUP(R39,NP,22,FALSE)=0,CONCATENATE(VLOOKUP(R39,NP,15,FALSE),"  ",VLOOKUP(R39,NP,16,FALSE)),"")))</f>
        <v>GERVAIS  Guillaume</v>
      </c>
      <c r="AB111" s="40"/>
      <c r="AC111" s="78"/>
      <c r="AD111" s="40"/>
      <c r="AE111" s="40"/>
      <c r="AF111" s="78"/>
      <c r="AG111" s="40"/>
      <c r="AH111" s="46"/>
      <c r="AI111" s="65" t="str">
        <f>IF(AH109="","",CONCATENATE(IF(VLOOKUP(Z109,NP,23,FALSE)="","",IF(VLOOKUP(Z109,NP,12,FALSE)=1,VLOOKUP(Z109,NP,23,FALSE),-VLOOKUP(Z109,NP,23,FALSE))),IF(VLOOKUP(Z109,NP,24,FALSE)="","",CONCATENATE(" / ",IF(VLOOKUP(Z109,NP,12,FALSE)=1,VLOOKUP(Z109,NP,24,FALSE),-VLOOKUP(Z109,NP,24,FALSE)))),IF(VLOOKUP(Z109,NP,25,FALSE)="","",CONCATENATE(" / ",IF(VLOOKUP(Z109,NP,12,FALSE)=1,VLOOKUP(Z109,NP,25,FALSE),-VLOOKUP(Z109,NP,25,FALSE)))),IF(VLOOKUP(Z109,NP,26,FALSE)="","",CONCATENATE(" / ",IF(VLOOKUP(Z109,NP,12,FALSE)=1,VLOOKUP(Z109,NP,26,FALSE),-VLOOKUP(Z109,NP,26,FALSE)))),IF(VLOOKUP(Z109,NP,27,FALSE)="","",CONCATENATE(" / ",IF(VLOOKUP(Z109,NP,12,FALSE)=1,VLOOKUP(Z109,NP,27,FALSE),-VLOOKUP(Z109,NP,27,FALSE)))),IF(VLOOKUP(Z109,NP,28)="","",CONCATENATE(" / ",IF(VLOOKUP(Z109,NP,12)=1,VLOOKUP(Z109,NP,28),-VLOOKUP(Z109,NP,28)))),IF(VLOOKUP(Z109,NP,29)="","",CONCATENATE(" / ",IF(VLOOKUP(Z109,NP,12)=1,VLOOKUP(Z109,NP,29),-VLOOKUP(Z109,NP,29))))))</f>
        <v/>
      </c>
      <c r="AJ111" s="65"/>
      <c r="AK111" s="70"/>
      <c r="AL111" s="65"/>
      <c r="AM111" s="65"/>
      <c r="AN111" s="70"/>
      <c r="AO111" s="65"/>
      <c r="AP111" s="46"/>
      <c r="AQ111" s="5"/>
      <c r="AR111" s="5"/>
      <c r="AS111" s="5"/>
      <c r="AT111" s="5"/>
      <c r="AU111" s="5"/>
      <c r="AV111" s="5"/>
      <c r="AW111" s="5"/>
      <c r="AX111" s="55"/>
    </row>
    <row r="112" spans="1:50" ht="12" customHeight="1" x14ac:dyDescent="0.3">
      <c r="A112" s="88"/>
      <c r="B112" s="10"/>
      <c r="C112" s="3"/>
      <c r="D112" s="3"/>
      <c r="E112" s="82"/>
      <c r="F112" s="8"/>
      <c r="G112" s="8"/>
      <c r="H112" s="82"/>
      <c r="I112" s="8"/>
      <c r="J112" s="8"/>
      <c r="K112" s="8"/>
      <c r="L112" s="8"/>
      <c r="M112" s="88"/>
      <c r="N112" s="4"/>
      <c r="O112" s="4"/>
      <c r="P112" s="88"/>
      <c r="Q112" s="4"/>
      <c r="R112" s="26"/>
      <c r="S112" s="27"/>
      <c r="T112" s="36"/>
      <c r="U112" s="96"/>
      <c r="V112" s="36"/>
      <c r="W112" s="36"/>
      <c r="X112" s="96"/>
      <c r="Y112" s="28"/>
      <c r="Z112" s="11"/>
      <c r="AA112" s="63" t="str">
        <f>IF(Z111="","",IF(VLOOKUP(R39,NP,12,FALSE)=0,CONCATENATE(VLOOKUP(R39,NP,8,FALSE)," pts - ",VLOOKUP(R39,NP,11,FALSE)),IF(VLOOKUP(R39,NP,22,FALSE)=0,CONCATENATE(VLOOKUP(R39,NP,18,FALSE)," pts - ",VLOOKUP(R39,NP,21,FALSE)),"")))</f>
        <v>1636 pts - DOUARNENEZ TT</v>
      </c>
      <c r="AB112" s="63"/>
      <c r="AC112" s="79"/>
      <c r="AD112" s="63"/>
      <c r="AE112" s="63"/>
      <c r="AF112" s="79"/>
      <c r="AG112" s="63"/>
      <c r="AH112" s="131">
        <v>35</v>
      </c>
      <c r="AI112" s="114" t="s">
        <v>7</v>
      </c>
      <c r="AJ112" s="114"/>
      <c r="AK112" s="115" t="str">
        <f>IF(VLOOKUP(AH112,NP,32,FALSE)="","",IF(VLOOKUP(AH112,NP,32,FALSE)=0,"",VLOOKUP(AH112,NP,32,FALSE)))</f>
        <v/>
      </c>
      <c r="AL112" s="116" t="str">
        <f>IF(VLOOKUP(AH112,NP,33,FALSE)="","",IF(VLOOKUP(AH112,NP,34,FALSE)=2,"",VLOOKUP(AH112,NP,34,FALSE)))</f>
        <v/>
      </c>
      <c r="AM112" s="116"/>
      <c r="AN112" s="117" t="str">
        <f>IF(VLOOKUP(AH112,NP,33,FALSE)="","",IF(VLOOKUP(AH112,NP,33,FALSE)=0,"",VLOOKUP(AH112,NP,33,FALSE)))</f>
        <v/>
      </c>
      <c r="AO112" s="118"/>
      <c r="AP112" s="44">
        <f>IF(VLOOKUP(AH112,NP,12,FALSE)=1,VLOOKUP(AH112,NP,4,FALSE),IF(VLOOKUP(AH112,NP,22,FALSE)=1,VLOOKUP(AH112,NP,14,FALSE),""))</f>
        <v>41</v>
      </c>
      <c r="AQ112" s="40" t="str">
        <f>IF(AP112="","",IF(VLOOKUP(AH112,NP,12,FALSE)=1,CONCATENATE(VLOOKUP(AH112,NP,5,FALSE),"  ",VLOOKUP(AH112,NP,6,FALSE)),IF(VLOOKUP(AH112,NP,22,FALSE)=1,CONCATENATE(VLOOKUP(AH112,NP,15,FALSE),"  ",VLOOKUP(AH112,NP,16,FALSE)),"")))</f>
        <v>FRIEDMANN  Christophe</v>
      </c>
      <c r="AR112" s="40"/>
      <c r="AS112" s="40"/>
      <c r="AT112" s="40"/>
      <c r="AU112" s="40"/>
      <c r="AV112" s="40"/>
      <c r="AW112" s="40"/>
      <c r="AX112" s="53" t="s">
        <v>17</v>
      </c>
    </row>
    <row r="113" spans="1:50" ht="12" customHeight="1" x14ac:dyDescent="0.3">
      <c r="A113" s="88"/>
      <c r="B113" s="7"/>
      <c r="C113" s="8"/>
      <c r="D113" s="8"/>
      <c r="E113" s="82"/>
      <c r="F113" s="8"/>
      <c r="G113" s="8"/>
      <c r="H113" s="82"/>
      <c r="I113" s="8"/>
      <c r="J113" s="8"/>
      <c r="K113" s="8"/>
      <c r="L113" s="8"/>
      <c r="M113" s="88"/>
      <c r="N113" s="4"/>
      <c r="O113" s="4"/>
      <c r="P113" s="88"/>
      <c r="Q113" s="4"/>
      <c r="R113" s="26"/>
      <c r="S113" s="29"/>
      <c r="T113" s="30"/>
      <c r="U113" s="95"/>
      <c r="V113" s="30"/>
      <c r="W113" s="30"/>
      <c r="X113" s="95"/>
      <c r="Y113" s="148">
        <v>24</v>
      </c>
      <c r="Z113" s="39">
        <f>IF(AND(VLOOKUP(R63,NP,12,FALSE)=0,VLOOKUP(R63,NP,22,FALSE)=0),"",IF(VLOOKUP(R63,NP,12,FALSE)=0,VLOOKUP(R63,NP,4,FALSE),IF(VLOOKUP(R63,NP,22,FALSE)=0,VLOOKUP(R63,NP,14,FALSE),"")))</f>
        <v>33</v>
      </c>
      <c r="AA113" s="40" t="str">
        <f>IF(Z113="","",IF(VLOOKUP(R63,NP,12,FALSE)=0,CONCATENATE(VLOOKUP(R63,NP,5,FALSE),"  ",VLOOKUP(R63,NP,6,FALSE)),IF(VLOOKUP(R63,NP,22,FALSE)=0,CONCATENATE(VLOOKUP(R63,NP,15,FALSE),"  ",VLOOKUP(R63,NP,16,FALSE)),"")))</f>
        <v>BARTHELEMY  Nicolas</v>
      </c>
      <c r="AB113" s="40"/>
      <c r="AC113" s="78"/>
      <c r="AD113" s="40"/>
      <c r="AE113" s="40"/>
      <c r="AF113" s="78"/>
      <c r="AG113" s="40"/>
      <c r="AH113" s="9"/>
      <c r="AI113" s="5"/>
      <c r="AJ113" s="5"/>
      <c r="AK113" s="87"/>
      <c r="AL113" s="5"/>
      <c r="AM113" s="5"/>
      <c r="AN113" s="87"/>
      <c r="AO113" s="11"/>
      <c r="AP113" s="45"/>
      <c r="AQ113" s="63" t="str">
        <f>IF(AP112="","",IF(VLOOKUP(AH112,NP,12,FALSE)=1,CONCATENATE(VLOOKUP(AH112,NP,8,FALSE)," pts - ",VLOOKUP(AH112,NP,11,FALSE)),IF(VLOOKUP(AH112,NP,22,FALSE)=1,CONCATENATE(VLOOKUP(AH112,NP,18,FALSE)," pts - ",VLOOKUP(AH112,NP,21,FALSE)),"")))</f>
        <v>1646 pts - PPC KERHUONNAIS</v>
      </c>
      <c r="AR113" s="63"/>
      <c r="AS113" s="63"/>
      <c r="AT113" s="63"/>
      <c r="AU113" s="63"/>
      <c r="AV113" s="63"/>
      <c r="AW113" s="63"/>
      <c r="AX113" s="55"/>
    </row>
    <row r="114" spans="1:50" ht="12" customHeight="1" x14ac:dyDescent="0.3">
      <c r="A114" s="88"/>
      <c r="B114" s="2"/>
      <c r="C114" s="3"/>
      <c r="D114" s="3"/>
      <c r="E114" s="82"/>
      <c r="F114" s="8"/>
      <c r="G114" s="8"/>
      <c r="H114" s="82"/>
      <c r="I114" s="8"/>
      <c r="J114" s="8"/>
      <c r="K114" s="8"/>
      <c r="L114" s="8"/>
      <c r="M114" s="88"/>
      <c r="N114" s="4"/>
      <c r="O114" s="4"/>
      <c r="P114" s="88"/>
      <c r="Q114" s="4"/>
      <c r="R114" s="26"/>
      <c r="S114" s="27"/>
      <c r="T114" s="36"/>
      <c r="U114" s="96"/>
      <c r="V114" s="36"/>
      <c r="W114" s="36"/>
      <c r="X114" s="96"/>
      <c r="Y114" s="28"/>
      <c r="Z114" s="11"/>
      <c r="AA114" s="63" t="str">
        <f>IF(Z113="","",IF(VLOOKUP(R63,NP,12,FALSE)=0,CONCATENATE(VLOOKUP(R63,NP,8,FALSE)," pts - ",VLOOKUP(R63,NP,11,FALSE)),IF(VLOOKUP(R63,NP,22,FALSE)=0,CONCATENATE(VLOOKUP(R63,NP,18,FALSE)," pts - ",VLOOKUP(R63,NP,21,FALSE)),"")))</f>
        <v>1675 pts - RP FOUESNANT</v>
      </c>
      <c r="AB114" s="63"/>
      <c r="AC114" s="79"/>
      <c r="AD114" s="63"/>
      <c r="AE114" s="63"/>
      <c r="AF114" s="79"/>
      <c r="AG114" s="63"/>
      <c r="AH114" s="135"/>
      <c r="AI114" s="120"/>
      <c r="AJ114" s="132"/>
      <c r="AK114" s="133"/>
      <c r="AL114" s="132"/>
      <c r="AM114" s="132"/>
      <c r="AN114" s="133"/>
      <c r="AO114" s="43"/>
      <c r="AP114" s="46"/>
      <c r="AQ114" s="65" t="str">
        <f>IF(AP112="","",CONCATENATE(IF(VLOOKUP(AH112,NP,23,FALSE)="","",IF(VLOOKUP(AH112,NP,12,FALSE)=1,VLOOKUP(AH112,NP,23,FALSE),-VLOOKUP(AH112,NP,23,FALSE))),IF(VLOOKUP(AH112,NP,24,FALSE)="","",CONCATENATE(" / ",IF(VLOOKUP(AH112,NP,12,FALSE)=1,VLOOKUP(AH112,NP,24,FALSE),-VLOOKUP(AH112,NP,24,FALSE)))),IF(VLOOKUP(AH112,NP,25,FALSE)="","",CONCATENATE(" / ",IF(VLOOKUP(AH112,NP,12,FALSE)=1,VLOOKUP(AH112,NP,25,FALSE),-VLOOKUP(AH112,NP,25,FALSE)))),IF(VLOOKUP(AH112,NP,26,FALSE)="","",CONCATENATE(" / ",IF(VLOOKUP(AH112,NP,12,FALSE)=1,VLOOKUP(AH112,NP,26,FALSE),-VLOOKUP(AH112,NP,26,FALSE)))),IF(VLOOKUP(AH112,NP,27,FALSE)="","",CONCATENATE(" / ",IF(VLOOKUP(AH112,NP,12,FALSE)=1,VLOOKUP(AH112,NP,27,FALSE),-VLOOKUP(AH112,NP,27,FALSE)))),IF(VLOOKUP(AH112,NP,28)="","",CONCATENATE(" / ",IF(VLOOKUP(AH112,NP,12)=1,VLOOKUP(AH112,NP,28),-VLOOKUP(AH112,NP,28)))),IF(VLOOKUP(AH112,NP,29)="","",CONCATENATE(" / ",IF(VLOOKUP(AH112,NP,12)=1,VLOOKUP(AH112,NP,29),-VLOOKUP(AH112,NP,29))))))</f>
        <v/>
      </c>
      <c r="AR114" s="65"/>
      <c r="AS114" s="65"/>
      <c r="AT114" s="65"/>
      <c r="AU114" s="65"/>
      <c r="AV114" s="65"/>
      <c r="AW114" s="65"/>
      <c r="AX114" s="55"/>
    </row>
    <row r="115" spans="1:50" ht="12" customHeight="1" x14ac:dyDescent="0.3">
      <c r="A115" s="88"/>
      <c r="B115" s="2"/>
      <c r="C115" s="90"/>
      <c r="D115" s="90"/>
      <c r="E115" s="82"/>
      <c r="F115" s="8"/>
      <c r="G115" s="8"/>
      <c r="H115" s="82"/>
      <c r="I115" s="8"/>
      <c r="J115" s="8"/>
      <c r="K115" s="8"/>
      <c r="L115" s="8"/>
      <c r="M115" s="82"/>
      <c r="N115" s="8"/>
      <c r="O115" s="8"/>
      <c r="P115" s="82"/>
      <c r="Q115" s="2"/>
      <c r="R115" s="26"/>
      <c r="S115" s="27"/>
      <c r="T115" s="36"/>
      <c r="U115" s="96"/>
      <c r="V115" s="36"/>
      <c r="W115" s="36"/>
      <c r="X115" s="96"/>
      <c r="Y115" s="28"/>
      <c r="Z115" s="131">
        <v>34</v>
      </c>
      <c r="AA115" s="114" t="s">
        <v>7</v>
      </c>
      <c r="AB115" s="114"/>
      <c r="AC115" s="115" t="str">
        <f>IF(VLOOKUP(Z115,NP,32,FALSE)="","",IF(VLOOKUP(Z115,NP,32,FALSE)=0,"",VLOOKUP(Z115,NP,32,FALSE)))</f>
        <v/>
      </c>
      <c r="AD115" s="116" t="str">
        <f>IF(VLOOKUP(Z115,NP,33,FALSE)="","",IF(VLOOKUP(Z115,NP,34,FALSE)=2,"",VLOOKUP(Z115,NP,34,FALSE)))</f>
        <v/>
      </c>
      <c r="AE115" s="116"/>
      <c r="AF115" s="117" t="str">
        <f>IF(VLOOKUP(Z115,NP,33,FALSE)="","",IF(VLOOKUP(Z115,NP,33,FALSE)=0,"",VLOOKUP(Z115,NP,33,FALSE)))</f>
        <v/>
      </c>
      <c r="AG115" s="118"/>
      <c r="AH115" s="44">
        <f>IF(VLOOKUP(AH112,NP,14,FALSE)=0,"",VLOOKUP(AH112,NP,14,FALSE))</f>
        <v>33</v>
      </c>
      <c r="AI115" s="40" t="str">
        <f>IF(AH115="","",CONCATENATE(VLOOKUP(AH112,NP,15,FALSE),"  ",VLOOKUP(AH112,NP,16,FALSE)))</f>
        <v>BARTHELEMY  Nicolas</v>
      </c>
      <c r="AJ115" s="40"/>
      <c r="AK115" s="78"/>
      <c r="AL115" s="40"/>
      <c r="AM115" s="40"/>
      <c r="AN115" s="78"/>
      <c r="AO115" s="40"/>
      <c r="AP115" s="46"/>
      <c r="AQ115" s="5"/>
      <c r="AR115" s="5"/>
      <c r="AS115" s="5"/>
      <c r="AT115" s="5"/>
      <c r="AU115" s="5"/>
      <c r="AV115" s="5"/>
      <c r="AW115" s="11"/>
      <c r="AX115" s="55"/>
    </row>
    <row r="116" spans="1:50" ht="12" customHeight="1" x14ac:dyDescent="0.3">
      <c r="A116" s="88"/>
      <c r="B116" s="2"/>
      <c r="C116" s="2"/>
      <c r="D116" s="2"/>
      <c r="E116" s="82"/>
      <c r="F116" s="8"/>
      <c r="G116" s="8"/>
      <c r="H116" s="82"/>
      <c r="I116" s="8"/>
      <c r="J116" s="8"/>
      <c r="K116" s="8"/>
      <c r="L116" s="8"/>
      <c r="M116" s="89"/>
      <c r="N116" s="3"/>
      <c r="O116" s="3"/>
      <c r="P116" s="89"/>
      <c r="Q116" s="4"/>
      <c r="R116" s="26"/>
      <c r="S116" s="27"/>
      <c r="T116" s="36"/>
      <c r="U116" s="96"/>
      <c r="V116" s="36"/>
      <c r="W116" s="36"/>
      <c r="X116" s="96"/>
      <c r="Y116" s="28"/>
      <c r="Z116" s="5"/>
      <c r="AA116" s="5"/>
      <c r="AB116" s="5"/>
      <c r="AC116" s="87"/>
      <c r="AD116" s="5"/>
      <c r="AE116" s="5"/>
      <c r="AF116" s="87"/>
      <c r="AG116" s="11"/>
      <c r="AH116" s="110">
        <v>24</v>
      </c>
      <c r="AI116" s="66" t="str">
        <f>IF(AH115="","",CONCATENATE(VLOOKUP(AH112,NP,18,FALSE)," pts - ",VLOOKUP(AH112,NP,21,FALSE)))</f>
        <v>1675 pts - RP FOUESNANT</v>
      </c>
      <c r="AJ116" s="66"/>
      <c r="AK116" s="80"/>
      <c r="AL116" s="66"/>
      <c r="AM116" s="66"/>
      <c r="AN116" s="80"/>
      <c r="AO116" s="66"/>
      <c r="AP116" s="9"/>
      <c r="AQ116" s="5"/>
      <c r="AR116" s="5"/>
      <c r="AS116" s="5"/>
      <c r="AT116" s="5"/>
      <c r="AU116" s="5"/>
      <c r="AV116" s="5"/>
      <c r="AW116" s="2"/>
      <c r="AX116" s="55"/>
    </row>
    <row r="117" spans="1:50" ht="12" customHeight="1" x14ac:dyDescent="0.3">
      <c r="A117" s="88"/>
      <c r="B117" s="7"/>
      <c r="C117" s="8"/>
      <c r="D117" s="8"/>
      <c r="E117" s="82"/>
      <c r="F117" s="8"/>
      <c r="G117" s="8"/>
      <c r="H117" s="82"/>
      <c r="I117" s="8"/>
      <c r="J117" s="8"/>
      <c r="K117" s="8"/>
      <c r="L117" s="8"/>
      <c r="M117" s="90"/>
      <c r="N117" s="33"/>
      <c r="O117" s="33"/>
      <c r="P117" s="90"/>
      <c r="Q117" s="4"/>
      <c r="R117" s="26"/>
      <c r="S117" s="29"/>
      <c r="T117" s="30"/>
      <c r="U117" s="95"/>
      <c r="V117" s="30"/>
      <c r="W117" s="30"/>
      <c r="X117" s="95"/>
      <c r="Y117" s="148">
        <v>25</v>
      </c>
      <c r="Z117" s="39">
        <f>IF(AND(VLOOKUP(R87,NP,12,FALSE)=0,VLOOKUP(R87,NP,22,FALSE)=0),"",IF(VLOOKUP(R87,NP,12,FALSE)=0,VLOOKUP(R87,NP,4,FALSE),IF(VLOOKUP(R87,NP,22,FALSE)=0,VLOOKUP(R87,NP,14,FALSE),"")))</f>
        <v>51</v>
      </c>
      <c r="AA117" s="40" t="str">
        <f>IF(Z117="","",IF(VLOOKUP(R87,NP,12,FALSE)=0,CONCATENATE(VLOOKUP(R87,NP,5,FALSE),"  ",VLOOKUP(R87,NP,6,FALSE)),IF(VLOOKUP(R87,NP,22,FALSE)=0,CONCATENATE(VLOOKUP(R87,NP,15,FALSE),"  ",VLOOKUP(R87,NP,16,FALSE)),"")))</f>
        <v>FAUGERAS  Antoine</v>
      </c>
      <c r="AB117" s="40"/>
      <c r="AC117" s="78"/>
      <c r="AD117" s="40"/>
      <c r="AE117" s="40"/>
      <c r="AF117" s="78"/>
      <c r="AG117" s="40"/>
      <c r="AH117" s="46"/>
      <c r="AI117" s="71" t="str">
        <f>IF(AH115="","",CONCATENATE(IF(VLOOKUP(Z115,NP,23,FALSE)="","",IF(VLOOKUP(Z115,NP,12,FALSE)=1,VLOOKUP(Z115,NP,23,FALSE),-VLOOKUP(Z115,NP,23,FALSE))),IF(VLOOKUP(Z115,NP,24,FALSE)="","",CONCATENATE(" / ",IF(VLOOKUP(Z115,NP,12,FALSE)=1,VLOOKUP(Z115,NP,24,FALSE),-VLOOKUP(Z115,NP,24,FALSE)))),IF(VLOOKUP(Z115,NP,25,FALSE)="","",CONCATENATE(" / ",IF(VLOOKUP(Z115,NP,12,FALSE)=1,VLOOKUP(Z115,NP,25,FALSE),-VLOOKUP(Z115,NP,25,FALSE)))),IF(VLOOKUP(Z115,NP,26,FALSE)="","",CONCATENATE(" / ",IF(VLOOKUP(Z115,NP,12,FALSE)=1,VLOOKUP(Z115,NP,26,FALSE),-VLOOKUP(Z115,NP,26,FALSE)))),IF(VLOOKUP(Z115,NP,27,FALSE)="","",CONCATENATE(" / ",IF(VLOOKUP(Z115,NP,12,FALSE)=1,VLOOKUP(Z115,NP,27,FALSE),-VLOOKUP(Z115,NP,27,FALSE)))),IF(VLOOKUP(Z115,NP,28)="","",CONCATENATE(" / ",IF(VLOOKUP(Z115,NP,12)=1,VLOOKUP(Z115,NP,28),-VLOOKUP(Z115,NP,28)))),IF(VLOOKUP(Z115,NP,29)="","",CONCATENATE(" / ",IF(VLOOKUP(Z115,NP,12)=1,VLOOKUP(Z115,NP,29),-VLOOKUP(Z115,NP,29))))))</f>
        <v/>
      </c>
      <c r="AJ117" s="71"/>
      <c r="AK117" s="85"/>
      <c r="AL117" s="71"/>
      <c r="AM117" s="71"/>
      <c r="AN117" s="85"/>
      <c r="AO117" s="71"/>
      <c r="AP117" s="39">
        <f>IF(AND(VLOOKUP(AH112,NP,12,FALSE)=0,VLOOKUP(AH112,NP,22,FALSE)=0),"",IF(VLOOKUP(AH112,NP,12,FALSE)=0,VLOOKUP(AH112,NP,4,FALSE),IF(VLOOKUP(AH112,NP,22,FALSE)=0,VLOOKUP(AH112,NP,14,FALSE),"")))</f>
        <v>33</v>
      </c>
      <c r="AQ117" s="40" t="str">
        <f>IF(AP117="","",IF(VLOOKUP(AH112,NP,12,FALSE)=0,CONCATENATE(VLOOKUP(AH112,NP,5,FALSE),"  ",VLOOKUP(AH112,NP,6,FALSE)),IF(VLOOKUP(AH112,NP,22,FALSE)=0,CONCATENATE(VLOOKUP(AH112,NP,15,FALSE),"  ",VLOOKUP(AH112,NP,16,FALSE)),"")))</f>
        <v>BARTHELEMY  Nicolas</v>
      </c>
      <c r="AR117" s="40"/>
      <c r="AS117" s="40"/>
      <c r="AT117" s="40"/>
      <c r="AU117" s="40"/>
      <c r="AV117" s="40"/>
      <c r="AW117" s="40"/>
      <c r="AX117" s="53" t="s">
        <v>18</v>
      </c>
    </row>
    <row r="118" spans="1:50" ht="12" customHeight="1" x14ac:dyDescent="0.3">
      <c r="A118" s="88"/>
      <c r="B118" s="10"/>
      <c r="C118" s="3"/>
      <c r="D118" s="3"/>
      <c r="E118" s="82"/>
      <c r="F118" s="8"/>
      <c r="G118" s="8"/>
      <c r="H118" s="82"/>
      <c r="I118" s="8"/>
      <c r="J118" s="8"/>
      <c r="K118" s="8"/>
      <c r="L118" s="8"/>
      <c r="M118" s="90"/>
      <c r="N118" s="90"/>
      <c r="O118" s="90"/>
      <c r="P118" s="90"/>
      <c r="Q118" s="4"/>
      <c r="Z118" s="11"/>
      <c r="AA118" s="63" t="str">
        <f>IF(Z117="","",IF(VLOOKUP(R87,NP,12,FALSE)=0,CONCATENATE(VLOOKUP(R87,NP,8,FALSE)," pts - ",VLOOKUP(R87,NP,11,FALSE)),IF(VLOOKUP(R87,NP,22,FALSE)=0,CONCATENATE(VLOOKUP(R87,NP,18,FALSE)," pts - ",VLOOKUP(R87,NP,21,FALSE)),"")))</f>
        <v>1539 pts - PPC KERHUONNAIS</v>
      </c>
      <c r="AB118" s="63"/>
      <c r="AC118" s="79"/>
      <c r="AD118" s="63"/>
      <c r="AE118" s="63"/>
      <c r="AF118" s="79"/>
      <c r="AG118" s="63"/>
      <c r="AH118" s="26"/>
      <c r="AI118" s="28"/>
      <c r="AJ118" s="28"/>
      <c r="AK118" s="97"/>
      <c r="AL118" s="28"/>
      <c r="AM118" s="28"/>
      <c r="AN118" s="97"/>
      <c r="AO118" s="28"/>
      <c r="AP118" s="11"/>
      <c r="AQ118" s="63" t="str">
        <f>IF(AP117="","",IF(VLOOKUP(AH112,NP,12,FALSE)=0,CONCATENATE(VLOOKUP(AH112,NP,8,FALSE)," pts - ",VLOOKUP(AH112,NP,11,FALSE)),IF(VLOOKUP(AH112,NP,22,FALSE)=0,CONCATENATE(VLOOKUP(AH112,NP,18,FALSE)," pts - ",VLOOKUP(AH112,NP,21,FALSE)),"")))</f>
        <v>1675 pts - RP FOUESNANT</v>
      </c>
      <c r="AR118" s="63"/>
      <c r="AS118" s="63"/>
      <c r="AT118" s="63"/>
      <c r="AU118" s="63"/>
      <c r="AV118" s="63"/>
      <c r="AW118" s="63"/>
      <c r="AX118" s="55"/>
    </row>
    <row r="119" spans="1:50" ht="12" customHeight="1" x14ac:dyDescent="0.3">
      <c r="A119" s="88"/>
      <c r="B119" s="7"/>
      <c r="C119" s="8"/>
      <c r="D119" s="8"/>
      <c r="E119" s="82"/>
      <c r="F119" s="8"/>
      <c r="G119" s="8"/>
      <c r="H119" s="82"/>
      <c r="I119" s="8"/>
      <c r="J119" s="8"/>
      <c r="K119" s="8"/>
      <c r="L119" s="8"/>
      <c r="M119" s="91"/>
      <c r="N119" s="2"/>
      <c r="O119" s="2"/>
      <c r="P119" s="91"/>
      <c r="Q119" s="4"/>
      <c r="Z119" s="26"/>
      <c r="AA119" s="27"/>
      <c r="AB119" s="36"/>
      <c r="AC119" s="96"/>
      <c r="AD119" s="36"/>
      <c r="AE119" s="36"/>
      <c r="AF119" s="96"/>
      <c r="AG119" s="28"/>
      <c r="AH119" s="144"/>
      <c r="AI119" s="145"/>
      <c r="AJ119" s="145"/>
      <c r="AK119" s="145"/>
      <c r="AL119" s="145"/>
      <c r="AM119" s="145"/>
      <c r="AN119" s="145"/>
      <c r="AO119" s="146"/>
      <c r="AP119" s="26"/>
      <c r="AQ119" s="28"/>
      <c r="AR119" s="28"/>
      <c r="AS119" s="28"/>
      <c r="AT119" s="28"/>
      <c r="AU119" s="28"/>
      <c r="AV119" s="28"/>
      <c r="AW119" s="28"/>
      <c r="AX119" s="55"/>
    </row>
    <row r="120" spans="1:50" ht="12" customHeight="1" x14ac:dyDescent="0.3">
      <c r="A120" s="88"/>
      <c r="B120" s="2"/>
      <c r="C120" s="3"/>
      <c r="D120" s="3"/>
      <c r="E120" s="82"/>
      <c r="F120" s="8"/>
      <c r="G120" s="8"/>
      <c r="H120" s="82"/>
      <c r="I120" s="8"/>
      <c r="J120" s="8"/>
      <c r="K120" s="8"/>
      <c r="L120" s="8"/>
      <c r="M120" s="91"/>
      <c r="N120" s="2"/>
      <c r="O120" s="2"/>
      <c r="P120" s="91"/>
      <c r="Q120" s="4"/>
      <c r="Z120" s="26"/>
      <c r="AA120" s="27"/>
      <c r="AB120" s="36"/>
      <c r="AC120" s="96"/>
      <c r="AD120" s="36"/>
      <c r="AE120" s="36"/>
      <c r="AF120" s="96"/>
      <c r="AG120" s="28"/>
      <c r="AH120" s="61" t="s">
        <v>19</v>
      </c>
      <c r="AI120" s="61"/>
      <c r="AJ120" s="61"/>
      <c r="AK120" s="61"/>
      <c r="AL120" s="61"/>
      <c r="AM120" s="61"/>
      <c r="AN120" s="61"/>
      <c r="AO120" s="61"/>
      <c r="AP120" s="26"/>
      <c r="AQ120" s="28"/>
      <c r="AR120" s="28"/>
      <c r="AS120" s="28"/>
      <c r="AT120" s="28"/>
      <c r="AU120" s="28"/>
      <c r="AV120" s="28"/>
      <c r="AW120" s="28"/>
      <c r="AX120" s="55"/>
    </row>
    <row r="121" spans="1:50" ht="12" customHeight="1" x14ac:dyDescent="0.3">
      <c r="A121" s="88"/>
      <c r="B121" s="2"/>
      <c r="C121" s="90"/>
      <c r="D121" s="90"/>
      <c r="E121" s="82"/>
      <c r="F121" s="8"/>
      <c r="G121" s="8"/>
      <c r="H121" s="82"/>
      <c r="I121" s="8"/>
      <c r="J121" s="8"/>
      <c r="K121" s="8"/>
      <c r="L121" s="8"/>
      <c r="M121" s="82"/>
      <c r="N121" s="8"/>
      <c r="O121" s="8"/>
      <c r="P121" s="82"/>
      <c r="Q121" s="2"/>
      <c r="Z121" s="26"/>
      <c r="AA121" s="27"/>
      <c r="AB121" s="36"/>
      <c r="AC121" s="96"/>
      <c r="AD121" s="36"/>
      <c r="AE121" s="36"/>
      <c r="AF121" s="96"/>
      <c r="AG121" s="28"/>
      <c r="AH121" s="26"/>
      <c r="AI121" s="28"/>
      <c r="AJ121" s="28"/>
      <c r="AK121" s="97"/>
      <c r="AL121" s="28"/>
      <c r="AM121" s="28"/>
      <c r="AN121" s="97"/>
      <c r="AO121" s="28"/>
      <c r="AP121" s="26"/>
      <c r="AQ121" s="28"/>
      <c r="AR121" s="28"/>
      <c r="AS121" s="28"/>
      <c r="AT121" s="28"/>
      <c r="AU121" s="28"/>
      <c r="AV121" s="28"/>
      <c r="AW121" s="28"/>
      <c r="AX121" s="55"/>
    </row>
    <row r="122" spans="1:50" ht="12" customHeight="1" x14ac:dyDescent="0.3">
      <c r="A122" s="88"/>
      <c r="B122" s="2"/>
      <c r="C122" s="2"/>
      <c r="D122" s="2"/>
      <c r="E122" s="82"/>
      <c r="F122" s="8"/>
      <c r="G122" s="8"/>
      <c r="H122" s="82"/>
      <c r="I122" s="8"/>
      <c r="J122" s="8"/>
      <c r="K122" s="8"/>
      <c r="L122" s="8"/>
      <c r="M122" s="89"/>
      <c r="N122" s="3"/>
      <c r="O122" s="3"/>
      <c r="P122" s="89"/>
      <c r="Q122" s="2"/>
      <c r="Z122" s="26"/>
      <c r="AA122" s="29"/>
      <c r="AB122" s="30"/>
      <c r="AC122" s="95"/>
      <c r="AD122" s="30"/>
      <c r="AE122" s="30"/>
      <c r="AF122" s="95"/>
      <c r="AG122" s="148">
        <v>8</v>
      </c>
      <c r="AH122" s="39">
        <f>IF(AND(VLOOKUP(Z109,NP,12,FALSE)=0,VLOOKUP(Z109,NP,22,FALSE)=0),"",IF(VLOOKUP(Z109,NP,12,FALSE)=0,VLOOKUP(Z109,NP,4,FALSE),IF(VLOOKUP(Z109,NP,22,FALSE)=0,VLOOKUP(Z109,NP,14,FALSE),"")))</f>
        <v>44</v>
      </c>
      <c r="AI122" s="40" t="str">
        <f>IF(AH122="","",IF(VLOOKUP(Z109,NP,12,FALSE)=0,CONCATENATE(VLOOKUP(Z109,NP,5,FALSE),"  ",VLOOKUP(Z109,NP,6,FALSE)),IF(VLOOKUP(Z109,NP,22,FALSE)=0,CONCATENATE(VLOOKUP(Z109,NP,15,FALSE),"  ",VLOOKUP(Z109,NP,16,FALSE)),"")))</f>
        <v>GERVAIS  Guillaume</v>
      </c>
      <c r="AJ122" s="40"/>
      <c r="AK122" s="78"/>
      <c r="AL122" s="40"/>
      <c r="AM122" s="40"/>
      <c r="AN122" s="78"/>
      <c r="AO122" s="40"/>
      <c r="AP122" s="9"/>
      <c r="AQ122" s="5"/>
      <c r="AR122" s="5"/>
      <c r="AS122" s="5"/>
      <c r="AT122" s="5"/>
      <c r="AU122" s="5"/>
      <c r="AV122" s="5"/>
      <c r="AW122" s="5"/>
      <c r="AX122" s="55"/>
    </row>
    <row r="123" spans="1:50" ht="12" customHeight="1" x14ac:dyDescent="0.3">
      <c r="A123" s="88"/>
      <c r="B123" s="7"/>
      <c r="C123" s="8"/>
      <c r="D123" s="8"/>
      <c r="E123" s="82"/>
      <c r="F123" s="8"/>
      <c r="G123" s="8"/>
      <c r="H123" s="82"/>
      <c r="I123" s="8"/>
      <c r="J123" s="8"/>
      <c r="K123" s="8"/>
      <c r="L123" s="8"/>
      <c r="M123" s="88"/>
      <c r="N123" s="4"/>
      <c r="O123" s="4"/>
      <c r="P123" s="88"/>
      <c r="Q123" s="4"/>
      <c r="R123" s="26"/>
      <c r="S123" s="28"/>
      <c r="T123" s="28"/>
      <c r="U123" s="97"/>
      <c r="V123" s="28"/>
      <c r="W123" s="28"/>
      <c r="X123" s="97"/>
      <c r="Y123" s="28"/>
      <c r="Z123" s="26"/>
      <c r="AA123" s="27"/>
      <c r="AB123" s="36"/>
      <c r="AC123" s="96"/>
      <c r="AD123" s="36"/>
      <c r="AE123" s="36"/>
      <c r="AF123" s="96"/>
      <c r="AG123" s="28"/>
      <c r="AH123" s="11"/>
      <c r="AI123" s="63" t="str">
        <f>IF(AH122="","",IF(VLOOKUP(Z109,NP,12,FALSE)=0,CONCATENATE(VLOOKUP(Z109,NP,8,FALSE)," pts - ",VLOOKUP(Z109,NP,11,FALSE)),IF(VLOOKUP(Z109,NP,22,FALSE)=0,CONCATENATE(VLOOKUP(Z109,NP,18,FALSE)," pts - ",VLOOKUP(Z109,NP,21,FALSE)),"")))</f>
        <v>1636 pts - DOUARNENEZ TT</v>
      </c>
      <c r="AJ123" s="63"/>
      <c r="AK123" s="79"/>
      <c r="AL123" s="63"/>
      <c r="AM123" s="63"/>
      <c r="AN123" s="79"/>
      <c r="AO123" s="63"/>
      <c r="AP123" s="46"/>
      <c r="AQ123" s="5"/>
      <c r="AR123" s="5"/>
      <c r="AS123" s="5"/>
      <c r="AT123" s="5"/>
      <c r="AU123" s="5"/>
      <c r="AV123" s="5"/>
      <c r="AW123" s="5"/>
      <c r="AX123" s="55"/>
    </row>
    <row r="124" spans="1:50" ht="12" customHeight="1" x14ac:dyDescent="0.3">
      <c r="A124" s="88"/>
      <c r="B124" s="10"/>
      <c r="C124" s="3"/>
      <c r="D124" s="3"/>
      <c r="E124" s="82"/>
      <c r="F124" s="8"/>
      <c r="G124" s="8"/>
      <c r="H124" s="82"/>
      <c r="I124" s="8"/>
      <c r="J124" s="8"/>
      <c r="K124" s="8"/>
      <c r="L124" s="8"/>
      <c r="M124" s="88"/>
      <c r="N124" s="4"/>
      <c r="O124" s="4"/>
      <c r="P124" s="88"/>
      <c r="Q124" s="4"/>
      <c r="R124" s="26"/>
      <c r="S124" s="28"/>
      <c r="T124" s="28"/>
      <c r="U124" s="97"/>
      <c r="V124" s="28"/>
      <c r="W124" s="28"/>
      <c r="X124" s="97"/>
      <c r="Y124" s="28"/>
      <c r="Z124" s="26"/>
      <c r="AA124" s="27"/>
      <c r="AB124" s="36"/>
      <c r="AC124" s="96"/>
      <c r="AD124" s="36"/>
      <c r="AE124" s="36"/>
      <c r="AF124" s="96"/>
      <c r="AG124" s="28"/>
      <c r="AH124" s="131">
        <v>36</v>
      </c>
      <c r="AI124" s="114" t="s">
        <v>7</v>
      </c>
      <c r="AJ124" s="114"/>
      <c r="AK124" s="115" t="str">
        <f>IF(VLOOKUP(AH124,NP,32,FALSE)="","",IF(VLOOKUP(AH124,NP,32,FALSE)=0,"",VLOOKUP(AH124,NP,32,FALSE)))</f>
        <v/>
      </c>
      <c r="AL124" s="116" t="str">
        <f>IF(VLOOKUP(AH124,NP,33,FALSE)="","",IF(VLOOKUP(AH124,NP,34,FALSE)=2,"",VLOOKUP(AH124,NP,34,FALSE)))</f>
        <v/>
      </c>
      <c r="AM124" s="116"/>
      <c r="AN124" s="117" t="str">
        <f>IF(VLOOKUP(AH124,NP,33,FALSE)="","",IF(VLOOKUP(AH124,NP,33,FALSE)=0,"",VLOOKUP(AH124,NP,33,FALSE)))</f>
        <v/>
      </c>
      <c r="AO124" s="118"/>
      <c r="AP124" s="44">
        <f>IF(VLOOKUP(AH124,NP,12,FALSE)=1,VLOOKUP(AH124,NP,4,FALSE),IF(VLOOKUP(AH124,NP,22,FALSE)=1,VLOOKUP(AH124,NP,14,FALSE),""))</f>
        <v>51</v>
      </c>
      <c r="AQ124" s="40" t="str">
        <f>IF(AP124="","",IF(VLOOKUP(AH124,NP,12,FALSE)=1,CONCATENATE(VLOOKUP(AH124,NP,5,FALSE),"  ",VLOOKUP(AH124,NP,6,FALSE)),IF(VLOOKUP(AH124,NP,22,FALSE)=1,CONCATENATE(VLOOKUP(AH124,NP,15,FALSE),"  ",VLOOKUP(AH124,NP,16,FALSE)),"")))</f>
        <v>FAUGERAS  Antoine</v>
      </c>
      <c r="AR124" s="40"/>
      <c r="AS124" s="40"/>
      <c r="AT124" s="40"/>
      <c r="AU124" s="40"/>
      <c r="AV124" s="40"/>
      <c r="AW124" s="40"/>
      <c r="AX124" s="53" t="s">
        <v>20</v>
      </c>
    </row>
    <row r="125" spans="1:50" ht="12" customHeight="1" x14ac:dyDescent="0.3">
      <c r="A125" s="88"/>
      <c r="B125" s="7"/>
      <c r="C125" s="8"/>
      <c r="D125" s="8"/>
      <c r="E125" s="82"/>
      <c r="F125" s="8"/>
      <c r="G125" s="8"/>
      <c r="H125" s="82"/>
      <c r="I125" s="8"/>
      <c r="J125" s="8"/>
      <c r="K125" s="8"/>
      <c r="L125" s="8"/>
      <c r="M125" s="88"/>
      <c r="N125" s="4"/>
      <c r="O125" s="4"/>
      <c r="P125" s="88"/>
      <c r="Q125" s="4"/>
      <c r="R125" s="26"/>
      <c r="S125" s="28"/>
      <c r="T125" s="28"/>
      <c r="U125" s="97"/>
      <c r="V125" s="28"/>
      <c r="W125" s="28"/>
      <c r="X125" s="97"/>
      <c r="Y125" s="28"/>
      <c r="Z125" s="26"/>
      <c r="AA125" s="27"/>
      <c r="AB125" s="36"/>
      <c r="AC125" s="96"/>
      <c r="AD125" s="36"/>
      <c r="AE125" s="36"/>
      <c r="AF125" s="96"/>
      <c r="AG125" s="28"/>
      <c r="AH125" s="5"/>
      <c r="AI125" s="5"/>
      <c r="AJ125" s="5"/>
      <c r="AK125" s="87"/>
      <c r="AL125" s="5"/>
      <c r="AM125" s="5"/>
      <c r="AN125" s="87"/>
      <c r="AO125" s="11"/>
      <c r="AP125" s="45"/>
      <c r="AQ125" s="63" t="str">
        <f>IF(AP124="","",IF(VLOOKUP(AH124,NP,12,FALSE)=1,CONCATENATE(VLOOKUP(AH124,NP,8,FALSE)," pts - ",VLOOKUP(AH124,NP,11,FALSE)),IF(VLOOKUP(AH124,NP,22,FALSE)=1,CONCATENATE(VLOOKUP(AH124,NP,18,FALSE)," pts - ",VLOOKUP(AH124,NP,21,FALSE)),"")))</f>
        <v>1539 pts - PPC KERHUONNAIS</v>
      </c>
      <c r="AR125" s="63"/>
      <c r="AS125" s="63"/>
      <c r="AT125" s="63"/>
      <c r="AU125" s="63"/>
      <c r="AV125" s="63"/>
      <c r="AW125" s="63"/>
      <c r="AX125" s="55"/>
    </row>
    <row r="126" spans="1:50" ht="12" customHeight="1" x14ac:dyDescent="0.3">
      <c r="A126" s="88"/>
      <c r="B126" s="2"/>
      <c r="C126" s="3"/>
      <c r="D126" s="3"/>
      <c r="E126" s="82"/>
      <c r="F126" s="8"/>
      <c r="G126" s="8"/>
      <c r="H126" s="82"/>
      <c r="I126" s="8"/>
      <c r="J126" s="8"/>
      <c r="K126" s="8"/>
      <c r="L126" s="8"/>
      <c r="M126" s="88"/>
      <c r="N126" s="4"/>
      <c r="O126" s="4"/>
      <c r="P126" s="88"/>
      <c r="Q126" s="4"/>
      <c r="R126" s="26"/>
      <c r="S126" s="28"/>
      <c r="T126" s="28"/>
      <c r="U126" s="97"/>
      <c r="V126" s="28"/>
      <c r="W126" s="28"/>
      <c r="X126" s="97"/>
      <c r="Y126" s="28"/>
      <c r="Z126" s="26"/>
      <c r="AA126" s="29"/>
      <c r="AB126" s="30"/>
      <c r="AC126" s="95"/>
      <c r="AD126" s="30"/>
      <c r="AE126" s="30"/>
      <c r="AF126" s="95"/>
      <c r="AG126" s="148">
        <v>25</v>
      </c>
      <c r="AH126" s="39">
        <f>IF(AND(VLOOKUP(Z115,NP,12,FALSE)=0,VLOOKUP(Z115,NP,22,FALSE)=0),"",IF(VLOOKUP(Z115,NP,12,FALSE)=0,VLOOKUP(Z115,NP,4,FALSE),IF(VLOOKUP(Z115,NP,22,FALSE)=0,VLOOKUP(Z115,NP,14,FALSE),"")))</f>
        <v>51</v>
      </c>
      <c r="AI126" s="40" t="str">
        <f>IF(AH126="","",IF(VLOOKUP(Z115,NP,12,FALSE)=0,CONCATENATE(VLOOKUP(Z115,NP,5,FALSE),"  ",VLOOKUP(Z115,NP,6,FALSE)),IF(VLOOKUP(Z115,NP,22,FALSE)=0,CONCATENATE(VLOOKUP(Z115,NP,15,FALSE),"  ",VLOOKUP(Z115,NP,16,FALSE)),"")))</f>
        <v>FAUGERAS  Antoine</v>
      </c>
      <c r="AJ126" s="40"/>
      <c r="AK126" s="78"/>
      <c r="AL126" s="40"/>
      <c r="AM126" s="40"/>
      <c r="AN126" s="78"/>
      <c r="AO126" s="40"/>
      <c r="AP126" s="46"/>
      <c r="AQ126" s="65" t="str">
        <f>IF(AP124="","",CONCATENATE(IF(VLOOKUP(AH124,NP,23,FALSE)="","",IF(VLOOKUP(AH124,NP,12,FALSE)=1,VLOOKUP(AH124,NP,23,FALSE),-VLOOKUP(AH124,NP,23,FALSE))),IF(VLOOKUP(AH124,NP,24,FALSE)="","",CONCATENATE(" / ",IF(VLOOKUP(AH124,NP,12,FALSE)=1,VLOOKUP(AH124,NP,24,FALSE),-VLOOKUP(AH124,NP,24,FALSE)))),IF(VLOOKUP(AH124,NP,25,FALSE)="","",CONCATENATE(" / ",IF(VLOOKUP(AH124,NP,12,FALSE)=1,VLOOKUP(AH124,NP,25,FALSE),-VLOOKUP(AH124,NP,25,FALSE)))),IF(VLOOKUP(AH124,NP,26,FALSE)="","",CONCATENATE(" / ",IF(VLOOKUP(AH124,NP,12,FALSE)=1,VLOOKUP(AH124,NP,26,FALSE),-VLOOKUP(AH124,NP,26,FALSE)))),IF(VLOOKUP(AH124,NP,27,FALSE)="","",CONCATENATE(" / ",IF(VLOOKUP(AH124,NP,12,FALSE)=1,VLOOKUP(AH124,NP,27,FALSE),-VLOOKUP(AH124,NP,27,FALSE)))),IF(VLOOKUP(AH124,NP,28)="","",CONCATENATE(" / ",IF(VLOOKUP(AH124,NP,12)=1,VLOOKUP(AH124,NP,28),-VLOOKUP(AH124,NP,28)))),IF(VLOOKUP(AH124,NP,29)="","",CONCATENATE(" / ",IF(VLOOKUP(AH124,NP,12)=1,VLOOKUP(AH124,NP,29),-VLOOKUP(AH124,NP,29))))))</f>
        <v/>
      </c>
      <c r="AR126" s="65"/>
      <c r="AS126" s="65"/>
      <c r="AT126" s="65"/>
      <c r="AU126" s="65"/>
      <c r="AV126" s="65"/>
      <c r="AW126" s="65"/>
      <c r="AX126" s="55"/>
    </row>
    <row r="127" spans="1:50" ht="12" customHeight="1" x14ac:dyDescent="0.3">
      <c r="A127" s="88"/>
      <c r="B127" s="2"/>
      <c r="C127" s="90"/>
      <c r="D127" s="90"/>
      <c r="E127" s="82"/>
      <c r="F127" s="8"/>
      <c r="G127" s="8"/>
      <c r="H127" s="82"/>
      <c r="I127" s="8"/>
      <c r="J127" s="8"/>
      <c r="K127" s="8"/>
      <c r="L127" s="8"/>
      <c r="M127" s="82"/>
      <c r="N127" s="8"/>
      <c r="O127" s="8"/>
      <c r="P127" s="82"/>
      <c r="Q127" s="2"/>
      <c r="R127" s="26"/>
      <c r="S127" s="28"/>
      <c r="T127" s="28"/>
      <c r="U127" s="97"/>
      <c r="V127" s="28"/>
      <c r="W127" s="28"/>
      <c r="X127" s="97"/>
      <c r="Y127" s="28"/>
      <c r="Z127" s="26"/>
      <c r="AA127" s="28"/>
      <c r="AB127" s="28"/>
      <c r="AC127" s="97"/>
      <c r="AD127" s="28"/>
      <c r="AE127" s="28"/>
      <c r="AF127" s="97"/>
      <c r="AG127" s="28"/>
      <c r="AH127" s="11"/>
      <c r="AI127" s="67" t="str">
        <f>IF(AH126="","",IF(VLOOKUP(Z115,NP,12,FALSE)=0,CONCATENATE(VLOOKUP(Z115,NP,8,FALSE)," pts - ",VLOOKUP(Z115,NP,11,FALSE)),IF(VLOOKUP(Z115,NP,22,FALSE)=0,CONCATENATE(VLOOKUP(Z115,NP,18,FALSE)," pts - ",VLOOKUP(Z115,NP,21,FALSE)),"")))</f>
        <v>1539 pts - PPC KERHUONNAIS</v>
      </c>
      <c r="AJ127" s="67"/>
      <c r="AK127" s="84"/>
      <c r="AL127" s="67"/>
      <c r="AM127" s="67"/>
      <c r="AN127" s="84"/>
      <c r="AO127" s="67"/>
      <c r="AP127" s="31"/>
      <c r="AQ127" s="5"/>
      <c r="AR127" s="5"/>
      <c r="AS127" s="5"/>
      <c r="AT127" s="5"/>
      <c r="AU127" s="5"/>
      <c r="AV127" s="5"/>
      <c r="AW127" s="11"/>
      <c r="AX127" s="55"/>
    </row>
    <row r="128" spans="1:50" ht="12" customHeight="1" x14ac:dyDescent="0.3">
      <c r="A128" s="88"/>
      <c r="B128" s="2"/>
      <c r="C128" s="2"/>
      <c r="D128" s="2"/>
      <c r="E128" s="82"/>
      <c r="F128" s="8"/>
      <c r="G128" s="8"/>
      <c r="H128" s="82"/>
      <c r="I128" s="8"/>
      <c r="J128" s="8"/>
      <c r="K128" s="8"/>
      <c r="L128" s="8"/>
      <c r="M128" s="89"/>
      <c r="N128" s="3"/>
      <c r="O128" s="3"/>
      <c r="P128" s="89"/>
      <c r="Q128" s="4"/>
      <c r="R128" s="26"/>
      <c r="S128" s="28"/>
      <c r="T128" s="28"/>
      <c r="U128" s="97"/>
      <c r="V128" s="28"/>
      <c r="W128" s="28"/>
      <c r="X128" s="97"/>
      <c r="Y128" s="28"/>
      <c r="Z128" s="26"/>
      <c r="AA128" s="28"/>
      <c r="AB128" s="28"/>
      <c r="AC128" s="97"/>
      <c r="AD128" s="28"/>
      <c r="AE128" s="28"/>
      <c r="AF128" s="97"/>
      <c r="AG128" s="28"/>
      <c r="AH128" s="9"/>
      <c r="AI128" s="24"/>
      <c r="AJ128" s="38"/>
      <c r="AK128" s="105"/>
      <c r="AL128" s="38"/>
      <c r="AM128" s="38"/>
      <c r="AN128" s="105"/>
      <c r="AO128" s="25"/>
      <c r="AP128" s="39">
        <f>IF(AND(VLOOKUP(AH124,NP,12,FALSE)=0,VLOOKUP(AH124,NP,22,FALSE)=0),"",IF(VLOOKUP(AH124,NP,12,FALSE)=0,VLOOKUP(AH124,NP,4,FALSE),IF(VLOOKUP(AH124,NP,22,FALSE)=0,VLOOKUP(AH124,NP,14,FALSE),"")))</f>
        <v>44</v>
      </c>
      <c r="AQ128" s="40" t="str">
        <f>IF(AP128="","",IF(VLOOKUP(AH124,NP,12,FALSE)=0,CONCATENATE(VLOOKUP(AH124,NP,5,FALSE),"  ",VLOOKUP(AH124,NP,6,FALSE)),IF(VLOOKUP(AH124,NP,22,FALSE)=0,CONCATENATE(VLOOKUP(AH124,NP,15,FALSE),"  ",VLOOKUP(AH124,NP,16,FALSE)),"")))</f>
        <v>GERVAIS  Guillaume</v>
      </c>
      <c r="AR128" s="40"/>
      <c r="AS128" s="40"/>
      <c r="AT128" s="40"/>
      <c r="AU128" s="40"/>
      <c r="AV128" s="40"/>
      <c r="AW128" s="40"/>
      <c r="AX128" s="53" t="s">
        <v>21</v>
      </c>
    </row>
    <row r="129" spans="1:50" ht="12" customHeight="1" x14ac:dyDescent="0.3">
      <c r="A129" s="88"/>
      <c r="B129" s="7"/>
      <c r="C129" s="8"/>
      <c r="D129" s="8"/>
      <c r="E129" s="82"/>
      <c r="F129" s="8"/>
      <c r="G129" s="8"/>
      <c r="H129" s="82"/>
      <c r="I129" s="8"/>
      <c r="J129" s="8"/>
      <c r="K129" s="8"/>
      <c r="L129" s="8"/>
      <c r="M129" s="90"/>
      <c r="N129" s="33"/>
      <c r="O129" s="33"/>
      <c r="P129" s="90"/>
      <c r="Q129" s="4"/>
      <c r="R129" s="26"/>
      <c r="S129" s="28"/>
      <c r="T129" s="28"/>
      <c r="U129" s="97"/>
      <c r="V129" s="28"/>
      <c r="W129" s="28"/>
      <c r="X129" s="97"/>
      <c r="Y129" s="28"/>
      <c r="Z129" s="26"/>
      <c r="AA129" s="28"/>
      <c r="AB129" s="28"/>
      <c r="AC129" s="97"/>
      <c r="AD129" s="28"/>
      <c r="AE129" s="28"/>
      <c r="AF129" s="97"/>
      <c r="AG129" s="28"/>
      <c r="AH129" s="9"/>
      <c r="AI129" s="6"/>
      <c r="AJ129" s="6"/>
      <c r="AK129" s="92"/>
      <c r="AL129" s="6"/>
      <c r="AM129" s="6"/>
      <c r="AN129" s="92"/>
      <c r="AO129" s="5"/>
      <c r="AP129" s="11"/>
      <c r="AQ129" s="63" t="str">
        <f>IF(AP128="","",IF(VLOOKUP(AH124,NP,12,FALSE)=0,CONCATENATE(VLOOKUP(AH124,NP,8,FALSE)," pts - ",VLOOKUP(AH124,NP,11,FALSE)),IF(VLOOKUP(AH124,NP,22,FALSE)=0,CONCATENATE(VLOOKUP(AH124,NP,18,FALSE)," pts - ",VLOOKUP(AH124,NP,21,FALSE)),"")))</f>
        <v>1636 pts - DOUARNENEZ TT</v>
      </c>
      <c r="AR129" s="63"/>
      <c r="AS129" s="63"/>
      <c r="AT129" s="63"/>
      <c r="AU129" s="63"/>
      <c r="AV129" s="63"/>
      <c r="AW129" s="63"/>
      <c r="AX129" s="55"/>
    </row>
    <row r="130" spans="1:50" ht="12" customHeight="1" x14ac:dyDescent="0.25">
      <c r="A130" s="88"/>
      <c r="B130" s="10"/>
      <c r="C130" s="3"/>
      <c r="D130" s="3"/>
      <c r="E130" s="82"/>
      <c r="F130" s="8"/>
      <c r="G130" s="8"/>
      <c r="H130" s="82"/>
      <c r="I130" s="8"/>
      <c r="J130" s="8"/>
      <c r="K130" s="8"/>
      <c r="L130" s="8"/>
      <c r="M130" s="90"/>
      <c r="N130" s="90"/>
      <c r="O130" s="90"/>
      <c r="P130" s="90"/>
      <c r="Q130" s="4"/>
    </row>
    <row r="131" spans="1:50" ht="12" customHeight="1" x14ac:dyDescent="0.25">
      <c r="A131" s="88"/>
      <c r="B131" s="7"/>
      <c r="C131" s="8"/>
      <c r="D131" s="8"/>
      <c r="E131" s="82"/>
      <c r="F131" s="8"/>
      <c r="G131" s="8"/>
      <c r="H131" s="82"/>
      <c r="I131" s="8"/>
      <c r="J131" s="8"/>
      <c r="K131" s="8"/>
      <c r="L131" s="8"/>
      <c r="M131" s="91"/>
      <c r="N131" s="2"/>
      <c r="O131" s="2"/>
      <c r="P131" s="91"/>
      <c r="Q131" s="4"/>
    </row>
    <row r="132" spans="1:50" ht="12" customHeight="1" x14ac:dyDescent="0.3">
      <c r="A132" s="88"/>
      <c r="B132" s="2"/>
      <c r="C132" s="3"/>
      <c r="D132" s="3"/>
      <c r="E132" s="82"/>
      <c r="F132" s="8"/>
      <c r="G132" s="8"/>
      <c r="H132" s="82"/>
      <c r="I132" s="8"/>
      <c r="J132" s="8"/>
      <c r="K132" s="8"/>
      <c r="L132" s="8"/>
      <c r="M132" s="91"/>
      <c r="N132" s="2"/>
      <c r="O132" s="2"/>
      <c r="P132" s="91"/>
      <c r="Q132" s="4"/>
      <c r="R132" s="26"/>
      <c r="S132" s="28"/>
      <c r="T132" s="28"/>
      <c r="U132" s="97"/>
      <c r="V132" s="28"/>
      <c r="W132" s="28"/>
      <c r="X132" s="97"/>
      <c r="Y132" s="28"/>
    </row>
    <row r="133" spans="1:50" ht="12" customHeight="1" x14ac:dyDescent="0.3">
      <c r="A133" s="88"/>
      <c r="B133" s="2"/>
      <c r="C133" s="90"/>
      <c r="D133" s="90"/>
      <c r="E133" s="82"/>
      <c r="F133" s="8"/>
      <c r="G133" s="8"/>
      <c r="H133" s="82"/>
      <c r="I133" s="8"/>
      <c r="J133" s="8"/>
      <c r="K133" s="8"/>
      <c r="L133" s="8"/>
      <c r="M133" s="82"/>
      <c r="N133" s="8"/>
      <c r="O133" s="8"/>
      <c r="P133" s="82"/>
      <c r="Q133" s="2"/>
      <c r="R133" s="26"/>
      <c r="S133" s="28"/>
      <c r="T133" s="28"/>
      <c r="U133" s="97"/>
      <c r="V133" s="28"/>
      <c r="W133" s="28"/>
      <c r="X133" s="97"/>
      <c r="Y133" s="28"/>
    </row>
    <row r="134" spans="1:50" ht="12" customHeight="1" x14ac:dyDescent="0.3">
      <c r="A134" s="88"/>
      <c r="B134" s="2"/>
      <c r="C134" s="2"/>
      <c r="D134" s="2"/>
      <c r="E134" s="82"/>
      <c r="F134" s="8"/>
      <c r="G134" s="8"/>
      <c r="H134" s="82"/>
      <c r="I134" s="8"/>
      <c r="J134" s="8"/>
      <c r="K134" s="8"/>
      <c r="L134" s="8"/>
      <c r="M134" s="89"/>
      <c r="N134" s="3"/>
      <c r="O134" s="3"/>
      <c r="P134" s="89"/>
      <c r="Q134" s="2"/>
      <c r="R134" s="26"/>
      <c r="S134" s="28"/>
      <c r="T134" s="28"/>
      <c r="U134" s="97"/>
      <c r="V134" s="28"/>
      <c r="W134" s="28"/>
      <c r="X134" s="97"/>
      <c r="Y134" s="28"/>
    </row>
    <row r="135" spans="1:50" ht="12" customHeight="1" x14ac:dyDescent="0.3">
      <c r="A135" s="88"/>
      <c r="B135" s="7"/>
      <c r="C135" s="8"/>
      <c r="D135" s="8"/>
      <c r="E135" s="82"/>
      <c r="F135" s="8"/>
      <c r="G135" s="8"/>
      <c r="H135" s="82"/>
      <c r="I135" s="8"/>
      <c r="J135" s="8"/>
      <c r="K135" s="8"/>
      <c r="L135" s="8"/>
      <c r="M135" s="88"/>
      <c r="N135" s="4"/>
      <c r="O135" s="4"/>
      <c r="P135" s="88"/>
      <c r="Q135" s="4"/>
      <c r="R135" s="26"/>
      <c r="S135" s="28"/>
      <c r="T135" s="28"/>
      <c r="U135" s="97"/>
      <c r="V135" s="28"/>
      <c r="W135" s="28"/>
      <c r="X135" s="97"/>
      <c r="Y135" s="28"/>
    </row>
    <row r="136" spans="1:50" ht="12" customHeight="1" x14ac:dyDescent="0.3">
      <c r="A136" s="88"/>
      <c r="B136" s="10"/>
      <c r="C136" s="3"/>
      <c r="D136" s="3"/>
      <c r="E136" s="82"/>
      <c r="F136" s="8"/>
      <c r="G136" s="8"/>
      <c r="H136" s="82"/>
      <c r="I136" s="8"/>
      <c r="J136" s="8"/>
      <c r="K136" s="8"/>
      <c r="L136" s="8"/>
      <c r="M136" s="88"/>
      <c r="N136" s="4"/>
      <c r="O136" s="4"/>
      <c r="P136" s="88"/>
      <c r="Q136" s="4"/>
      <c r="R136" s="26"/>
      <c r="S136" s="28"/>
      <c r="T136" s="28"/>
      <c r="U136" s="97"/>
      <c r="V136" s="28"/>
      <c r="W136" s="28"/>
      <c r="X136" s="97"/>
      <c r="Y136" s="28"/>
    </row>
    <row r="137" spans="1:50" ht="12" customHeight="1" x14ac:dyDescent="0.25">
      <c r="E137" s="82"/>
      <c r="F137" s="8"/>
      <c r="G137" s="8"/>
      <c r="H137" s="82"/>
      <c r="I137" s="8"/>
      <c r="J137" s="8"/>
      <c r="K137" s="8"/>
      <c r="L137" s="8"/>
    </row>
    <row r="138" spans="1:50" ht="12" customHeight="1" x14ac:dyDescent="0.25">
      <c r="E138" s="82"/>
      <c r="F138" s="8"/>
      <c r="G138" s="8"/>
      <c r="H138" s="82"/>
      <c r="I138" s="8"/>
      <c r="J138" s="8"/>
      <c r="K138" s="8"/>
      <c r="L138" s="8"/>
    </row>
    <row r="139" spans="1:50" ht="12" customHeight="1" x14ac:dyDescent="0.25">
      <c r="E139" s="82"/>
      <c r="F139" s="8"/>
      <c r="G139" s="8"/>
      <c r="H139" s="82"/>
      <c r="I139" s="8"/>
      <c r="J139" s="8"/>
      <c r="K139" s="8"/>
      <c r="L139" s="8"/>
    </row>
    <row r="140" spans="1:50" ht="12" customHeight="1" x14ac:dyDescent="0.25">
      <c r="E140" s="82"/>
      <c r="F140" s="8"/>
      <c r="G140" s="8"/>
      <c r="H140" s="82"/>
      <c r="I140" s="8"/>
      <c r="J140" s="8"/>
      <c r="K140" s="8"/>
      <c r="L140" s="8"/>
    </row>
    <row r="141" spans="1:50" ht="12" customHeight="1" x14ac:dyDescent="0.25">
      <c r="E141" s="82"/>
      <c r="F141" s="8"/>
      <c r="G141" s="8"/>
      <c r="H141" s="82"/>
      <c r="I141" s="8"/>
      <c r="J141" s="8"/>
      <c r="K141" s="8"/>
      <c r="L141" s="8"/>
    </row>
    <row r="142" spans="1:50" ht="12" customHeight="1" x14ac:dyDescent="0.25">
      <c r="E142" s="82"/>
      <c r="F142" s="8"/>
      <c r="G142" s="8"/>
      <c r="H142" s="82"/>
      <c r="I142" s="8"/>
      <c r="J142" s="8"/>
      <c r="K142" s="8"/>
      <c r="L142" s="8"/>
    </row>
    <row r="143" spans="1:50" ht="12" customHeight="1" x14ac:dyDescent="0.25">
      <c r="E143" s="82"/>
      <c r="F143" s="8"/>
      <c r="G143" s="8"/>
      <c r="H143" s="82"/>
      <c r="I143" s="8"/>
      <c r="J143" s="8"/>
      <c r="K143" s="8"/>
      <c r="L143" s="8"/>
    </row>
    <row r="144" spans="1:50" ht="12" customHeight="1" x14ac:dyDescent="0.25">
      <c r="E144" s="82"/>
      <c r="F144" s="8"/>
      <c r="G144" s="8"/>
      <c r="H144" s="82"/>
      <c r="I144" s="8"/>
      <c r="J144" s="8"/>
      <c r="K144" s="8"/>
      <c r="L144" s="8"/>
    </row>
    <row r="145" spans="5:12" ht="12" customHeight="1" x14ac:dyDescent="0.25">
      <c r="E145" s="82"/>
      <c r="F145" s="8"/>
      <c r="G145" s="8"/>
      <c r="H145" s="82"/>
      <c r="I145" s="8"/>
      <c r="J145" s="8"/>
      <c r="K145" s="8"/>
      <c r="L145" s="8"/>
    </row>
    <row r="146" spans="5:12" ht="12" customHeight="1" x14ac:dyDescent="0.25">
      <c r="E146" s="82"/>
      <c r="F146" s="8"/>
      <c r="G146" s="8"/>
      <c r="H146" s="82"/>
      <c r="I146" s="8"/>
      <c r="J146" s="8"/>
      <c r="K146" s="8"/>
      <c r="L146" s="8"/>
    </row>
    <row r="147" spans="5:12" ht="12" customHeight="1" x14ac:dyDescent="0.25">
      <c r="E147" s="82"/>
      <c r="F147" s="8"/>
      <c r="G147" s="8"/>
      <c r="H147" s="82"/>
      <c r="I147" s="8"/>
      <c r="J147" s="8"/>
      <c r="K147" s="8"/>
      <c r="L147" s="8"/>
    </row>
    <row r="148" spans="5:12" ht="12" customHeight="1" x14ac:dyDescent="0.25">
      <c r="E148" s="82"/>
      <c r="F148" s="8"/>
      <c r="G148" s="8"/>
      <c r="H148" s="82"/>
      <c r="I148" s="8"/>
      <c r="J148" s="8"/>
      <c r="K148" s="8"/>
      <c r="L148" s="8"/>
    </row>
    <row r="149" spans="5:12" ht="12" customHeight="1" x14ac:dyDescent="0.25">
      <c r="E149" s="82"/>
      <c r="F149" s="8"/>
      <c r="G149" s="8"/>
      <c r="H149" s="82"/>
      <c r="I149" s="8"/>
      <c r="J149" s="8"/>
      <c r="K149" s="8"/>
      <c r="L149" s="8"/>
    </row>
    <row r="150" spans="5:12" ht="12" customHeight="1" x14ac:dyDescent="0.25">
      <c r="E150" s="82"/>
      <c r="F150" s="8"/>
      <c r="G150" s="8"/>
      <c r="H150" s="82"/>
      <c r="I150" s="8"/>
      <c r="J150" s="8"/>
      <c r="K150" s="8"/>
      <c r="L150" s="8"/>
    </row>
    <row r="151" spans="5:12" ht="12" customHeight="1" x14ac:dyDescent="0.25">
      <c r="E151" s="82"/>
      <c r="F151" s="8"/>
      <c r="G151" s="8"/>
      <c r="H151" s="82"/>
      <c r="I151" s="8"/>
      <c r="J151" s="8"/>
      <c r="K151" s="8"/>
      <c r="L151" s="8"/>
    </row>
    <row r="152" spans="5:12" ht="12" customHeight="1" x14ac:dyDescent="0.25">
      <c r="E152" s="82"/>
      <c r="F152" s="8"/>
      <c r="G152" s="8"/>
      <c r="H152" s="82"/>
      <c r="I152" s="8"/>
      <c r="J152" s="8"/>
      <c r="K152" s="8"/>
      <c r="L152" s="8"/>
    </row>
    <row r="153" spans="5:12" ht="12" customHeight="1" x14ac:dyDescent="0.25">
      <c r="E153" s="82"/>
      <c r="F153" s="8"/>
      <c r="G153" s="8"/>
      <c r="H153" s="82"/>
      <c r="I153" s="8"/>
      <c r="J153" s="8"/>
      <c r="K153" s="8"/>
      <c r="L153" s="8"/>
    </row>
    <row r="154" spans="5:12" ht="12" customHeight="1" x14ac:dyDescent="0.25">
      <c r="E154" s="82"/>
      <c r="F154" s="8"/>
      <c r="G154" s="8"/>
      <c r="H154" s="82"/>
      <c r="I154" s="8"/>
      <c r="J154" s="8"/>
      <c r="K154" s="8"/>
      <c r="L154" s="8"/>
    </row>
    <row r="155" spans="5:12" ht="12" customHeight="1" x14ac:dyDescent="0.25">
      <c r="E155" s="82"/>
      <c r="F155" s="8"/>
      <c r="G155" s="8"/>
      <c r="H155" s="82"/>
      <c r="I155" s="8"/>
      <c r="J155" s="8"/>
      <c r="K155" s="8"/>
      <c r="L155" s="8"/>
    </row>
    <row r="156" spans="5:12" ht="12" customHeight="1" x14ac:dyDescent="0.25">
      <c r="E156" s="82"/>
      <c r="F156" s="8"/>
      <c r="G156" s="8"/>
      <c r="H156" s="82"/>
      <c r="I156" s="8"/>
      <c r="J156" s="8"/>
      <c r="K156" s="8"/>
      <c r="L156" s="8"/>
    </row>
    <row r="157" spans="5:12" ht="12" customHeight="1" x14ac:dyDescent="0.25">
      <c r="E157" s="82"/>
      <c r="F157" s="8"/>
      <c r="G157" s="8"/>
      <c r="H157" s="82"/>
      <c r="I157" s="8"/>
      <c r="J157" s="8"/>
      <c r="K157" s="8"/>
      <c r="L157" s="8"/>
    </row>
    <row r="158" spans="5:12" ht="12" customHeight="1" x14ac:dyDescent="0.25">
      <c r="E158" s="82"/>
      <c r="F158" s="8"/>
      <c r="G158" s="8"/>
      <c r="H158" s="82"/>
      <c r="I158" s="8"/>
      <c r="J158" s="8"/>
      <c r="K158" s="8"/>
      <c r="L158" s="8"/>
    </row>
    <row r="159" spans="5:12" ht="12" customHeight="1" x14ac:dyDescent="0.25">
      <c r="E159" s="82"/>
      <c r="F159" s="8"/>
      <c r="G159" s="8"/>
      <c r="H159" s="82"/>
      <c r="I159" s="8"/>
      <c r="J159" s="8"/>
      <c r="K159" s="8"/>
      <c r="L159" s="8"/>
    </row>
    <row r="160" spans="5:12" ht="12" customHeight="1" x14ac:dyDescent="0.25">
      <c r="E160" s="82"/>
      <c r="F160" s="8"/>
      <c r="G160" s="8"/>
      <c r="H160" s="82"/>
      <c r="I160" s="8"/>
      <c r="J160" s="8"/>
      <c r="K160" s="8"/>
      <c r="L160" s="8"/>
    </row>
    <row r="161" spans="5:12" ht="12" customHeight="1" x14ac:dyDescent="0.25">
      <c r="E161" s="82"/>
      <c r="F161" s="8"/>
      <c r="G161" s="8"/>
      <c r="H161" s="82"/>
      <c r="I161" s="8"/>
      <c r="J161" s="8"/>
      <c r="K161" s="8"/>
      <c r="L161" s="8"/>
    </row>
    <row r="162" spans="5:12" ht="12" customHeight="1" x14ac:dyDescent="0.25">
      <c r="E162" s="82"/>
      <c r="F162" s="8"/>
      <c r="G162" s="8"/>
      <c r="H162" s="82"/>
      <c r="I162" s="8"/>
      <c r="J162" s="8"/>
      <c r="K162" s="8"/>
      <c r="L162" s="8"/>
    </row>
    <row r="163" spans="5:12" ht="12" customHeight="1" x14ac:dyDescent="0.25">
      <c r="E163" s="82"/>
      <c r="F163" s="8"/>
      <c r="G163" s="8"/>
      <c r="H163" s="82"/>
      <c r="I163" s="8"/>
      <c r="J163" s="8"/>
      <c r="K163" s="8"/>
      <c r="L163" s="8"/>
    </row>
    <row r="164" spans="5:12" ht="12" customHeight="1" x14ac:dyDescent="0.25">
      <c r="E164" s="82"/>
      <c r="F164" s="8"/>
      <c r="G164" s="8"/>
      <c r="H164" s="82"/>
      <c r="I164" s="8"/>
      <c r="J164" s="8"/>
      <c r="K164" s="8"/>
      <c r="L164" s="8"/>
    </row>
    <row r="165" spans="5:12" ht="12" customHeight="1" x14ac:dyDescent="0.25">
      <c r="E165" s="82"/>
      <c r="F165" s="8"/>
      <c r="G165" s="8"/>
      <c r="H165" s="82"/>
      <c r="I165" s="8"/>
      <c r="J165" s="8"/>
      <c r="K165" s="8"/>
      <c r="L165" s="8"/>
    </row>
    <row r="166" spans="5:12" ht="12" customHeight="1" x14ac:dyDescent="0.25">
      <c r="E166" s="82"/>
      <c r="F166" s="8"/>
      <c r="G166" s="8"/>
      <c r="H166" s="82"/>
      <c r="I166" s="8"/>
      <c r="J166" s="8"/>
      <c r="K166" s="8"/>
      <c r="L166" s="8"/>
    </row>
    <row r="167" spans="5:12" ht="12" customHeight="1" x14ac:dyDescent="0.25">
      <c r="E167" s="82"/>
      <c r="F167" s="8"/>
      <c r="G167" s="8"/>
      <c r="H167" s="82"/>
      <c r="I167" s="8"/>
      <c r="J167" s="8"/>
      <c r="K167" s="8"/>
      <c r="L167" s="8"/>
    </row>
    <row r="168" spans="5:12" ht="12" customHeight="1" x14ac:dyDescent="0.25">
      <c r="E168" s="82"/>
      <c r="F168" s="8"/>
      <c r="G168" s="8"/>
      <c r="H168" s="82"/>
      <c r="I168" s="8"/>
      <c r="J168" s="8"/>
      <c r="K168" s="8"/>
      <c r="L168" s="8"/>
    </row>
    <row r="169" spans="5:12" ht="12" customHeight="1" x14ac:dyDescent="0.25">
      <c r="E169" s="82"/>
      <c r="F169" s="8"/>
      <c r="G169" s="8"/>
      <c r="H169" s="82"/>
      <c r="I169" s="8"/>
      <c r="J169" s="8"/>
      <c r="K169" s="8"/>
      <c r="L169" s="8"/>
    </row>
    <row r="170" spans="5:12" ht="12" customHeight="1" x14ac:dyDescent="0.25">
      <c r="E170" s="82"/>
      <c r="F170" s="8"/>
      <c r="G170" s="8"/>
      <c r="H170" s="82"/>
      <c r="I170" s="8"/>
      <c r="J170" s="8"/>
      <c r="K170" s="8"/>
      <c r="L170" s="8"/>
    </row>
    <row r="171" spans="5:12" ht="12" customHeight="1" x14ac:dyDescent="0.25">
      <c r="E171" s="82"/>
      <c r="F171" s="8"/>
      <c r="G171" s="8"/>
      <c r="H171" s="82"/>
      <c r="I171" s="8"/>
      <c r="J171" s="8"/>
      <c r="K171" s="8"/>
      <c r="L171" s="8"/>
    </row>
    <row r="172" spans="5:12" ht="12" customHeight="1" x14ac:dyDescent="0.25">
      <c r="E172" s="82"/>
      <c r="F172" s="8"/>
      <c r="G172" s="8"/>
      <c r="H172" s="82"/>
      <c r="I172" s="8"/>
      <c r="J172" s="8"/>
      <c r="K172" s="8"/>
      <c r="L172" s="8"/>
    </row>
    <row r="173" spans="5:12" ht="12" customHeight="1" x14ac:dyDescent="0.25">
      <c r="E173" s="82"/>
      <c r="F173" s="8"/>
      <c r="G173" s="8"/>
      <c r="H173" s="82"/>
      <c r="I173" s="8"/>
      <c r="J173" s="8"/>
      <c r="K173" s="8"/>
      <c r="L173" s="8"/>
    </row>
    <row r="174" spans="5:12" ht="12" customHeight="1" x14ac:dyDescent="0.25">
      <c r="E174" s="82"/>
      <c r="F174" s="8"/>
      <c r="G174" s="8"/>
      <c r="H174" s="82"/>
      <c r="I174" s="8"/>
      <c r="J174" s="8"/>
      <c r="K174" s="8"/>
      <c r="L174" s="8"/>
    </row>
    <row r="175" spans="5:12" ht="12" customHeight="1" x14ac:dyDescent="0.25">
      <c r="E175" s="82"/>
      <c r="F175" s="8"/>
      <c r="G175" s="8"/>
      <c r="H175" s="82"/>
      <c r="I175" s="8"/>
      <c r="J175" s="8"/>
      <c r="K175" s="8"/>
      <c r="L175" s="8"/>
    </row>
    <row r="176" spans="5:12" ht="12" customHeight="1" x14ac:dyDescent="0.25">
      <c r="E176" s="82"/>
      <c r="F176" s="8"/>
      <c r="G176" s="8"/>
      <c r="H176" s="82"/>
      <c r="I176" s="8"/>
      <c r="J176" s="8"/>
      <c r="K176" s="8"/>
      <c r="L176" s="8"/>
    </row>
    <row r="177" spans="5:12" ht="12" customHeight="1" x14ac:dyDescent="0.25">
      <c r="E177" s="82"/>
      <c r="F177" s="8"/>
      <c r="G177" s="8"/>
      <c r="H177" s="82"/>
      <c r="I177" s="8"/>
      <c r="J177" s="8"/>
      <c r="K177" s="8"/>
      <c r="L177" s="8"/>
    </row>
    <row r="178" spans="5:12" ht="12" customHeight="1" x14ac:dyDescent="0.25">
      <c r="E178" s="82"/>
      <c r="F178" s="8"/>
      <c r="G178" s="8"/>
      <c r="H178" s="82"/>
      <c r="I178" s="8"/>
      <c r="J178" s="8"/>
      <c r="K178" s="8"/>
      <c r="L178" s="8"/>
    </row>
    <row r="179" spans="5:12" ht="12" customHeight="1" x14ac:dyDescent="0.25">
      <c r="E179" s="82"/>
      <c r="F179" s="8"/>
      <c r="G179" s="8"/>
      <c r="H179" s="82"/>
      <c r="I179" s="8"/>
      <c r="J179" s="8"/>
      <c r="K179" s="8"/>
      <c r="L179" s="8"/>
    </row>
    <row r="180" spans="5:12" ht="12" customHeight="1" x14ac:dyDescent="0.25">
      <c r="E180" s="82"/>
      <c r="F180" s="8"/>
      <c r="G180" s="8"/>
      <c r="H180" s="82"/>
      <c r="I180" s="8"/>
      <c r="J180" s="8"/>
      <c r="K180" s="8"/>
      <c r="L180" s="8"/>
    </row>
    <row r="181" spans="5:12" ht="12" customHeight="1" x14ac:dyDescent="0.25">
      <c r="E181" s="82"/>
      <c r="F181" s="8"/>
      <c r="G181" s="8"/>
      <c r="H181" s="82"/>
      <c r="I181" s="8"/>
      <c r="J181" s="8"/>
      <c r="K181" s="8"/>
      <c r="L181" s="8"/>
    </row>
    <row r="182" spans="5:12" ht="12" customHeight="1" x14ac:dyDescent="0.25">
      <c r="E182" s="82"/>
      <c r="F182" s="8"/>
      <c r="G182" s="8"/>
      <c r="H182" s="82"/>
      <c r="I182" s="8"/>
      <c r="J182" s="8"/>
      <c r="K182" s="8"/>
      <c r="L182" s="8"/>
    </row>
    <row r="183" spans="5:12" ht="12" customHeight="1" x14ac:dyDescent="0.25">
      <c r="E183" s="82"/>
      <c r="F183" s="8"/>
      <c r="G183" s="8"/>
      <c r="H183" s="82"/>
      <c r="I183" s="8"/>
      <c r="J183" s="8"/>
      <c r="K183" s="8"/>
      <c r="L183" s="8"/>
    </row>
    <row r="184" spans="5:12" ht="12" customHeight="1" x14ac:dyDescent="0.25">
      <c r="E184" s="82"/>
      <c r="F184" s="8"/>
      <c r="G184" s="8"/>
      <c r="H184" s="82"/>
      <c r="I184" s="8"/>
      <c r="J184" s="8"/>
      <c r="K184" s="8"/>
      <c r="L184" s="8"/>
    </row>
    <row r="185" spans="5:12" ht="12" customHeight="1" x14ac:dyDescent="0.25">
      <c r="E185" s="82"/>
      <c r="F185" s="8"/>
      <c r="G185" s="8"/>
      <c r="H185" s="82"/>
      <c r="I185" s="8"/>
      <c r="J185" s="8"/>
      <c r="K185" s="8"/>
      <c r="L185" s="8"/>
    </row>
    <row r="186" spans="5:12" ht="12" customHeight="1" x14ac:dyDescent="0.25">
      <c r="E186" s="82"/>
      <c r="F186" s="8"/>
      <c r="G186" s="8"/>
      <c r="H186" s="82"/>
      <c r="I186" s="8"/>
      <c r="J186" s="8"/>
      <c r="K186" s="8"/>
      <c r="L186" s="8"/>
    </row>
    <row r="187" spans="5:12" ht="12" customHeight="1" x14ac:dyDescent="0.25">
      <c r="E187" s="82"/>
      <c r="F187" s="8"/>
      <c r="G187" s="8"/>
      <c r="H187" s="82"/>
      <c r="I187" s="8"/>
      <c r="J187" s="8"/>
      <c r="K187" s="8"/>
      <c r="L187" s="8"/>
    </row>
    <row r="188" spans="5:12" ht="12" customHeight="1" x14ac:dyDescent="0.25">
      <c r="E188" s="82"/>
      <c r="F188" s="8"/>
      <c r="G188" s="8"/>
      <c r="H188" s="82"/>
      <c r="I188" s="8"/>
      <c r="J188" s="8"/>
      <c r="K188" s="8"/>
      <c r="L188" s="8"/>
    </row>
    <row r="189" spans="5:12" ht="12" customHeight="1" x14ac:dyDescent="0.25">
      <c r="E189" s="82"/>
      <c r="F189" s="8"/>
      <c r="G189" s="8"/>
      <c r="H189" s="82"/>
      <c r="I189" s="8"/>
      <c r="J189" s="8"/>
      <c r="K189" s="8"/>
      <c r="L189" s="8"/>
    </row>
    <row r="190" spans="5:12" ht="12" customHeight="1" x14ac:dyDescent="0.25">
      <c r="E190" s="82"/>
      <c r="F190" s="8"/>
      <c r="G190" s="8"/>
      <c r="H190" s="82"/>
      <c r="I190" s="8"/>
      <c r="J190" s="8"/>
      <c r="K190" s="8"/>
      <c r="L190" s="8"/>
    </row>
    <row r="191" spans="5:12" ht="12" customHeight="1" x14ac:dyDescent="0.25">
      <c r="E191" s="82"/>
      <c r="F191" s="8"/>
      <c r="G191" s="8"/>
      <c r="H191" s="82"/>
      <c r="I191" s="8"/>
      <c r="J191" s="8"/>
      <c r="K191" s="8"/>
      <c r="L191" s="8"/>
    </row>
    <row r="192" spans="5:12" ht="12" customHeight="1" x14ac:dyDescent="0.25">
      <c r="E192" s="82"/>
      <c r="F192" s="8"/>
      <c r="G192" s="8"/>
      <c r="H192" s="82"/>
      <c r="I192" s="8"/>
      <c r="J192" s="8"/>
      <c r="K192" s="8"/>
      <c r="L192" s="8"/>
    </row>
    <row r="193" spans="5:12" ht="12" customHeight="1" x14ac:dyDescent="0.25">
      <c r="E193" s="82"/>
      <c r="F193" s="8"/>
      <c r="G193" s="8"/>
      <c r="H193" s="82"/>
      <c r="I193" s="8"/>
      <c r="J193" s="8"/>
      <c r="K193" s="8"/>
      <c r="L193" s="8"/>
    </row>
    <row r="194" spans="5:12" ht="12" customHeight="1" x14ac:dyDescent="0.25">
      <c r="E194" s="82"/>
      <c r="F194" s="8"/>
      <c r="G194" s="8"/>
      <c r="H194" s="82"/>
      <c r="I194" s="8"/>
      <c r="J194" s="8"/>
      <c r="K194" s="8"/>
      <c r="L194" s="8"/>
    </row>
    <row r="195" spans="5:12" ht="12" customHeight="1" x14ac:dyDescent="0.25">
      <c r="E195" s="82"/>
      <c r="F195" s="8"/>
      <c r="G195" s="8"/>
      <c r="H195" s="82"/>
      <c r="I195" s="8"/>
      <c r="J195" s="8"/>
      <c r="K195" s="8"/>
      <c r="L195" s="8"/>
    </row>
    <row r="196" spans="5:12" ht="12" customHeight="1" x14ac:dyDescent="0.25">
      <c r="E196" s="82"/>
      <c r="F196" s="8"/>
      <c r="G196" s="8"/>
      <c r="H196" s="82"/>
      <c r="I196" s="8"/>
      <c r="J196" s="8"/>
      <c r="K196" s="8"/>
      <c r="L196" s="8"/>
    </row>
    <row r="197" spans="5:12" ht="12" customHeight="1" x14ac:dyDescent="0.25">
      <c r="E197" s="82"/>
      <c r="F197" s="8"/>
      <c r="G197" s="8"/>
      <c r="H197" s="82"/>
      <c r="I197" s="8"/>
      <c r="J197" s="8"/>
      <c r="K197" s="8"/>
      <c r="L197" s="8"/>
    </row>
    <row r="198" spans="5:12" ht="12" customHeight="1" x14ac:dyDescent="0.25">
      <c r="E198" s="82"/>
      <c r="F198" s="8"/>
      <c r="G198" s="8"/>
      <c r="H198" s="82"/>
      <c r="I198" s="8"/>
      <c r="J198" s="8"/>
      <c r="K198" s="8"/>
      <c r="L198" s="8"/>
    </row>
    <row r="199" spans="5:12" ht="12" customHeight="1" x14ac:dyDescent="0.25">
      <c r="E199" s="82"/>
      <c r="F199" s="8"/>
      <c r="G199" s="8"/>
      <c r="H199" s="82"/>
      <c r="I199" s="8"/>
      <c r="J199" s="8"/>
      <c r="K199" s="8"/>
      <c r="L199" s="8"/>
    </row>
    <row r="200" spans="5:12" ht="12" customHeight="1" x14ac:dyDescent="0.25">
      <c r="E200" s="82"/>
      <c r="F200" s="8"/>
      <c r="G200" s="8"/>
      <c r="H200" s="82"/>
      <c r="I200" s="8"/>
      <c r="J200" s="8"/>
      <c r="K200" s="8"/>
      <c r="L200" s="8"/>
    </row>
    <row r="201" spans="5:12" ht="12" customHeight="1" x14ac:dyDescent="0.25">
      <c r="E201" s="82"/>
      <c r="F201" s="8"/>
      <c r="G201" s="8"/>
      <c r="H201" s="82"/>
      <c r="I201" s="8"/>
      <c r="J201" s="8"/>
      <c r="K201" s="8"/>
      <c r="L201" s="8"/>
    </row>
    <row r="202" spans="5:12" ht="12" customHeight="1" x14ac:dyDescent="0.25">
      <c r="E202" s="82"/>
      <c r="F202" s="8"/>
      <c r="G202" s="8"/>
      <c r="H202" s="82"/>
      <c r="I202" s="8"/>
      <c r="J202" s="8"/>
      <c r="K202" s="8"/>
      <c r="L202" s="8"/>
    </row>
    <row r="203" spans="5:12" ht="12" customHeight="1" x14ac:dyDescent="0.25">
      <c r="E203" s="82"/>
      <c r="F203" s="8"/>
      <c r="G203" s="8"/>
      <c r="H203" s="82"/>
      <c r="I203" s="8"/>
      <c r="J203" s="8"/>
      <c r="K203" s="8"/>
      <c r="L203" s="8"/>
    </row>
    <row r="204" spans="5:12" ht="12" customHeight="1" x14ac:dyDescent="0.25">
      <c r="E204" s="82"/>
      <c r="F204" s="8"/>
      <c r="G204" s="8"/>
      <c r="H204" s="82"/>
      <c r="I204" s="8"/>
      <c r="J204" s="8"/>
      <c r="K204" s="8"/>
      <c r="L204" s="8"/>
    </row>
    <row r="205" spans="5:12" ht="12" customHeight="1" x14ac:dyDescent="0.25">
      <c r="E205" s="82"/>
      <c r="F205" s="8"/>
      <c r="G205" s="8"/>
      <c r="H205" s="82"/>
      <c r="I205" s="8"/>
      <c r="J205" s="8"/>
      <c r="K205" s="8"/>
      <c r="L205" s="8"/>
    </row>
    <row r="206" spans="5:12" ht="12" customHeight="1" x14ac:dyDescent="0.25">
      <c r="E206" s="82"/>
      <c r="F206" s="8"/>
      <c r="G206" s="8"/>
      <c r="H206" s="82"/>
      <c r="I206" s="8"/>
      <c r="J206" s="8"/>
      <c r="K206" s="8"/>
      <c r="L206" s="8"/>
    </row>
    <row r="207" spans="5:12" ht="12" customHeight="1" x14ac:dyDescent="0.25">
      <c r="E207" s="82"/>
      <c r="F207" s="8"/>
      <c r="G207" s="8"/>
      <c r="H207" s="82"/>
      <c r="I207" s="8"/>
      <c r="J207" s="8"/>
      <c r="K207" s="8"/>
      <c r="L207" s="8"/>
    </row>
    <row r="208" spans="5:12" ht="12" customHeight="1" x14ac:dyDescent="0.25">
      <c r="E208" s="82"/>
      <c r="F208" s="8"/>
      <c r="G208" s="8"/>
      <c r="H208" s="82"/>
      <c r="I208" s="8"/>
      <c r="J208" s="8"/>
      <c r="K208" s="8"/>
      <c r="L208" s="8"/>
    </row>
    <row r="209" spans="5:12" ht="12" customHeight="1" x14ac:dyDescent="0.25">
      <c r="E209" s="82"/>
      <c r="F209" s="8"/>
      <c r="G209" s="8"/>
      <c r="H209" s="82"/>
      <c r="I209" s="8"/>
      <c r="J209" s="8"/>
      <c r="K209" s="8"/>
      <c r="L209" s="8"/>
    </row>
    <row r="210" spans="5:12" ht="12" customHeight="1" x14ac:dyDescent="0.25">
      <c r="E210" s="82"/>
      <c r="F210" s="8"/>
      <c r="G210" s="8"/>
      <c r="H210" s="82"/>
      <c r="I210" s="8"/>
      <c r="J210" s="8"/>
      <c r="K210" s="8"/>
      <c r="L210" s="8"/>
    </row>
    <row r="211" spans="5:12" ht="12" customHeight="1" x14ac:dyDescent="0.25">
      <c r="E211" s="82"/>
      <c r="F211" s="8"/>
      <c r="G211" s="8"/>
      <c r="H211" s="82"/>
      <c r="I211" s="8"/>
      <c r="J211" s="8"/>
      <c r="K211" s="8"/>
      <c r="L211" s="8"/>
    </row>
    <row r="212" spans="5:12" ht="12" customHeight="1" x14ac:dyDescent="0.25">
      <c r="E212" s="82"/>
      <c r="F212" s="8"/>
      <c r="G212" s="8"/>
      <c r="H212" s="82"/>
      <c r="I212" s="8"/>
      <c r="J212" s="8"/>
      <c r="K212" s="8"/>
      <c r="L212" s="8"/>
    </row>
    <row r="213" spans="5:12" ht="12" customHeight="1" x14ac:dyDescent="0.25">
      <c r="E213" s="82"/>
      <c r="F213" s="8"/>
      <c r="G213" s="8"/>
      <c r="H213" s="82"/>
      <c r="I213" s="8"/>
      <c r="J213" s="8"/>
      <c r="K213" s="8"/>
      <c r="L213" s="8"/>
    </row>
    <row r="214" spans="5:12" ht="12" customHeight="1" x14ac:dyDescent="0.25">
      <c r="E214" s="82"/>
      <c r="F214" s="8"/>
      <c r="G214" s="8"/>
      <c r="H214" s="82"/>
      <c r="I214" s="8"/>
      <c r="J214" s="8"/>
      <c r="K214" s="8"/>
      <c r="L214" s="8"/>
    </row>
    <row r="215" spans="5:12" ht="12" customHeight="1" x14ac:dyDescent="0.25">
      <c r="E215" s="82"/>
      <c r="F215" s="8"/>
      <c r="G215" s="8"/>
      <c r="H215" s="82"/>
      <c r="I215" s="8"/>
      <c r="J215" s="8"/>
      <c r="K215" s="8"/>
      <c r="L215" s="8"/>
    </row>
    <row r="216" spans="5:12" ht="12" customHeight="1" x14ac:dyDescent="0.25">
      <c r="E216" s="82"/>
      <c r="F216" s="8"/>
      <c r="G216" s="8"/>
      <c r="H216" s="82"/>
      <c r="I216" s="8"/>
      <c r="J216" s="8"/>
      <c r="K216" s="8"/>
      <c r="L216" s="8"/>
    </row>
    <row r="217" spans="5:12" ht="12" customHeight="1" x14ac:dyDescent="0.25">
      <c r="E217" s="82"/>
      <c r="F217" s="8"/>
      <c r="G217" s="8"/>
      <c r="H217" s="82"/>
      <c r="I217" s="8"/>
      <c r="J217" s="8"/>
      <c r="K217" s="8"/>
      <c r="L217" s="8"/>
    </row>
    <row r="218" spans="5:12" ht="12" customHeight="1" x14ac:dyDescent="0.25">
      <c r="E218" s="82"/>
      <c r="F218" s="8"/>
      <c r="G218" s="8"/>
      <c r="H218" s="82"/>
      <c r="I218" s="8"/>
      <c r="J218" s="8"/>
      <c r="K218" s="8"/>
      <c r="L218" s="8"/>
    </row>
    <row r="219" spans="5:12" ht="12" customHeight="1" x14ac:dyDescent="0.25">
      <c r="E219" s="82"/>
      <c r="F219" s="8"/>
      <c r="G219" s="8"/>
      <c r="H219" s="82"/>
      <c r="I219" s="8"/>
      <c r="J219" s="8"/>
      <c r="K219" s="8"/>
      <c r="L219" s="8"/>
    </row>
    <row r="220" spans="5:12" ht="12" customHeight="1" x14ac:dyDescent="0.25">
      <c r="E220" s="82"/>
      <c r="F220" s="8"/>
      <c r="G220" s="8"/>
      <c r="H220" s="82"/>
      <c r="I220" s="8"/>
      <c r="J220" s="8"/>
      <c r="K220" s="8"/>
      <c r="L220" s="8"/>
    </row>
    <row r="221" spans="5:12" ht="12" customHeight="1" x14ac:dyDescent="0.25">
      <c r="E221" s="82"/>
      <c r="F221" s="8"/>
      <c r="G221" s="8"/>
      <c r="H221" s="82"/>
      <c r="I221" s="8"/>
      <c r="J221" s="8"/>
      <c r="K221" s="8"/>
      <c r="L221" s="8"/>
    </row>
    <row r="222" spans="5:12" ht="12" customHeight="1" x14ac:dyDescent="0.25">
      <c r="E222" s="82"/>
      <c r="F222" s="8"/>
      <c r="G222" s="8"/>
      <c r="H222" s="82"/>
      <c r="I222" s="8"/>
      <c r="J222" s="8"/>
      <c r="K222" s="8"/>
      <c r="L222" s="8"/>
    </row>
    <row r="223" spans="5:12" ht="12" customHeight="1" x14ac:dyDescent="0.25">
      <c r="E223" s="82"/>
      <c r="F223" s="8"/>
      <c r="G223" s="8"/>
      <c r="H223" s="82"/>
      <c r="I223" s="8"/>
      <c r="J223" s="8"/>
      <c r="K223" s="8"/>
      <c r="L223" s="8"/>
    </row>
    <row r="224" spans="5:12" ht="12" customHeight="1" x14ac:dyDescent="0.25">
      <c r="E224" s="82"/>
      <c r="F224" s="8"/>
      <c r="G224" s="8"/>
      <c r="H224" s="82"/>
      <c r="I224" s="8"/>
      <c r="J224" s="8"/>
      <c r="K224" s="8"/>
      <c r="L224" s="8"/>
    </row>
    <row r="225" spans="5:12" ht="12" customHeight="1" x14ac:dyDescent="0.25">
      <c r="E225" s="82"/>
      <c r="F225" s="8"/>
      <c r="G225" s="8"/>
      <c r="H225" s="82"/>
      <c r="I225" s="8"/>
      <c r="J225" s="8"/>
      <c r="K225" s="8"/>
      <c r="L225" s="8"/>
    </row>
    <row r="226" spans="5:12" ht="12" customHeight="1" x14ac:dyDescent="0.25">
      <c r="E226" s="82"/>
      <c r="F226" s="8"/>
      <c r="G226" s="8"/>
      <c r="H226" s="82"/>
      <c r="I226" s="8"/>
      <c r="J226" s="8"/>
      <c r="K226" s="8"/>
      <c r="L226" s="8"/>
    </row>
    <row r="227" spans="5:12" ht="12" customHeight="1" x14ac:dyDescent="0.25">
      <c r="E227" s="82"/>
      <c r="F227" s="8"/>
      <c r="G227" s="8"/>
      <c r="H227" s="82"/>
      <c r="I227" s="8"/>
      <c r="J227" s="8"/>
      <c r="K227" s="8"/>
      <c r="L227" s="8"/>
    </row>
    <row r="228" spans="5:12" ht="12" customHeight="1" x14ac:dyDescent="0.25">
      <c r="E228" s="82"/>
      <c r="F228" s="8"/>
      <c r="G228" s="8"/>
      <c r="H228" s="82"/>
      <c r="I228" s="8"/>
      <c r="J228" s="8"/>
      <c r="K228" s="8"/>
      <c r="L228" s="8"/>
    </row>
    <row r="229" spans="5:12" ht="12" customHeight="1" x14ac:dyDescent="0.25">
      <c r="E229" s="82"/>
      <c r="F229" s="8"/>
      <c r="G229" s="8"/>
      <c r="H229" s="82"/>
      <c r="I229" s="8"/>
      <c r="J229" s="8"/>
      <c r="K229" s="8"/>
      <c r="L229" s="8"/>
    </row>
    <row r="230" spans="5:12" ht="12" customHeight="1" x14ac:dyDescent="0.25">
      <c r="E230" s="82"/>
      <c r="F230" s="8"/>
      <c r="G230" s="8"/>
      <c r="H230" s="82"/>
      <c r="I230" s="8"/>
      <c r="J230" s="8"/>
      <c r="K230" s="8"/>
      <c r="L230" s="8"/>
    </row>
    <row r="231" spans="5:12" ht="12" customHeight="1" x14ac:dyDescent="0.25">
      <c r="E231" s="82"/>
      <c r="F231" s="8"/>
      <c r="G231" s="8"/>
      <c r="H231" s="82"/>
      <c r="I231" s="8"/>
      <c r="J231" s="8"/>
      <c r="K231" s="8"/>
      <c r="L231" s="8"/>
    </row>
    <row r="232" spans="5:12" ht="12" customHeight="1" x14ac:dyDescent="0.25">
      <c r="E232" s="82"/>
      <c r="F232" s="8"/>
      <c r="G232" s="8"/>
      <c r="H232" s="82"/>
      <c r="I232" s="8"/>
      <c r="J232" s="8"/>
      <c r="K232" s="8"/>
      <c r="L232" s="8"/>
    </row>
    <row r="233" spans="5:12" ht="12" customHeight="1" x14ac:dyDescent="0.25">
      <c r="E233" s="82"/>
      <c r="F233" s="8"/>
      <c r="G233" s="8"/>
      <c r="H233" s="82"/>
      <c r="I233" s="8"/>
      <c r="J233" s="8"/>
      <c r="K233" s="8"/>
      <c r="L233" s="8"/>
    </row>
    <row r="234" spans="5:12" ht="12" customHeight="1" x14ac:dyDescent="0.25">
      <c r="E234" s="82"/>
      <c r="F234" s="8"/>
      <c r="G234" s="8"/>
      <c r="H234" s="82"/>
      <c r="I234" s="8"/>
      <c r="J234" s="8"/>
      <c r="K234" s="8"/>
      <c r="L234" s="8"/>
    </row>
    <row r="235" spans="5:12" ht="12" customHeight="1" x14ac:dyDescent="0.25">
      <c r="E235" s="82"/>
      <c r="F235" s="8"/>
      <c r="G235" s="8"/>
      <c r="H235" s="82"/>
      <c r="I235" s="8"/>
      <c r="J235" s="8"/>
      <c r="K235" s="8"/>
      <c r="L235" s="8"/>
    </row>
    <row r="236" spans="5:12" ht="12" customHeight="1" x14ac:dyDescent="0.25">
      <c r="E236" s="82"/>
      <c r="F236" s="8"/>
      <c r="G236" s="8"/>
      <c r="H236" s="82"/>
      <c r="I236" s="8"/>
      <c r="J236" s="8"/>
      <c r="K236" s="8"/>
      <c r="L236" s="8"/>
    </row>
    <row r="237" spans="5:12" ht="12" customHeight="1" x14ac:dyDescent="0.25">
      <c r="E237" s="82"/>
      <c r="F237" s="8"/>
      <c r="G237" s="8"/>
      <c r="H237" s="82"/>
      <c r="I237" s="8"/>
      <c r="J237" s="8"/>
      <c r="K237" s="8"/>
      <c r="L237" s="8"/>
    </row>
    <row r="238" spans="5:12" ht="12" customHeight="1" x14ac:dyDescent="0.25">
      <c r="E238" s="82"/>
      <c r="F238" s="8"/>
      <c r="G238" s="8"/>
      <c r="H238" s="82"/>
      <c r="I238" s="8"/>
      <c r="J238" s="8"/>
      <c r="K238" s="8"/>
      <c r="L238" s="8"/>
    </row>
    <row r="239" spans="5:12" ht="12" customHeight="1" x14ac:dyDescent="0.25">
      <c r="E239" s="82"/>
      <c r="F239" s="8"/>
      <c r="G239" s="8"/>
      <c r="H239" s="82"/>
      <c r="I239" s="8"/>
      <c r="J239" s="8"/>
      <c r="K239" s="8"/>
      <c r="L239" s="8"/>
    </row>
    <row r="240" spans="5:12" ht="12" customHeight="1" x14ac:dyDescent="0.25">
      <c r="E240" s="82"/>
      <c r="F240" s="8"/>
      <c r="G240" s="8"/>
      <c r="H240" s="82"/>
      <c r="I240" s="8"/>
      <c r="J240" s="8"/>
      <c r="K240" s="8"/>
      <c r="L240" s="8"/>
    </row>
    <row r="241" spans="5:12" ht="12" customHeight="1" x14ac:dyDescent="0.25">
      <c r="E241" s="82"/>
      <c r="F241" s="8"/>
      <c r="G241" s="8"/>
      <c r="H241" s="82"/>
      <c r="I241" s="8"/>
      <c r="J241" s="8"/>
      <c r="K241" s="8"/>
      <c r="L241" s="8"/>
    </row>
    <row r="242" spans="5:12" ht="12" customHeight="1" x14ac:dyDescent="0.25">
      <c r="E242" s="82"/>
      <c r="F242" s="8"/>
      <c r="G242" s="8"/>
      <c r="H242" s="82"/>
      <c r="I242" s="8"/>
      <c r="J242" s="8"/>
      <c r="K242" s="8"/>
      <c r="L242" s="8"/>
    </row>
    <row r="243" spans="5:12" ht="12" customHeight="1" x14ac:dyDescent="0.25">
      <c r="E243" s="82"/>
      <c r="F243" s="8"/>
      <c r="G243" s="8"/>
      <c r="H243" s="82"/>
      <c r="I243" s="8"/>
      <c r="J243" s="8"/>
      <c r="K243" s="8"/>
      <c r="L243" s="8"/>
    </row>
    <row r="244" spans="5:12" ht="12" customHeight="1" x14ac:dyDescent="0.25">
      <c r="E244" s="82"/>
      <c r="F244" s="8"/>
      <c r="G244" s="8"/>
      <c r="H244" s="82"/>
      <c r="I244" s="8"/>
      <c r="J244" s="8"/>
      <c r="K244" s="8"/>
      <c r="L244" s="8"/>
    </row>
    <row r="245" spans="5:12" ht="12" customHeight="1" x14ac:dyDescent="0.25">
      <c r="E245" s="82"/>
      <c r="F245" s="8"/>
      <c r="G245" s="8"/>
      <c r="H245" s="82"/>
      <c r="I245" s="8"/>
      <c r="J245" s="8"/>
      <c r="K245" s="8"/>
      <c r="L245" s="8"/>
    </row>
    <row r="246" spans="5:12" ht="12" customHeight="1" x14ac:dyDescent="0.25">
      <c r="E246" s="82"/>
      <c r="F246" s="8"/>
      <c r="G246" s="8"/>
      <c r="H246" s="82"/>
      <c r="I246" s="8"/>
      <c r="J246" s="8"/>
      <c r="K246" s="8"/>
      <c r="L246" s="8"/>
    </row>
    <row r="247" spans="5:12" ht="12" customHeight="1" x14ac:dyDescent="0.25">
      <c r="E247" s="82"/>
      <c r="F247" s="8"/>
      <c r="G247" s="8"/>
      <c r="H247" s="82"/>
      <c r="I247" s="8"/>
      <c r="J247" s="8"/>
      <c r="K247" s="8"/>
      <c r="L247" s="8"/>
    </row>
    <row r="248" spans="5:12" ht="12" customHeight="1" x14ac:dyDescent="0.25">
      <c r="E248" s="82"/>
      <c r="F248" s="8"/>
      <c r="G248" s="8"/>
      <c r="H248" s="82"/>
      <c r="I248" s="8"/>
      <c r="J248" s="8"/>
      <c r="K248" s="8"/>
      <c r="L248" s="8"/>
    </row>
    <row r="249" spans="5:12" ht="12" customHeight="1" x14ac:dyDescent="0.25">
      <c r="E249" s="82"/>
      <c r="F249" s="8"/>
      <c r="G249" s="8"/>
      <c r="H249" s="82"/>
      <c r="I249" s="8"/>
      <c r="J249" s="8"/>
      <c r="K249" s="8"/>
      <c r="L249" s="8"/>
    </row>
    <row r="250" spans="5:12" ht="12" customHeight="1" x14ac:dyDescent="0.25">
      <c r="E250" s="82"/>
      <c r="F250" s="8"/>
      <c r="G250" s="8"/>
      <c r="H250" s="82"/>
      <c r="I250" s="8"/>
      <c r="J250" s="8"/>
      <c r="K250" s="8"/>
      <c r="L250" s="8"/>
    </row>
    <row r="251" spans="5:12" ht="12" customHeight="1" x14ac:dyDescent="0.25">
      <c r="E251" s="82"/>
      <c r="F251" s="8"/>
      <c r="G251" s="8"/>
      <c r="H251" s="82"/>
      <c r="I251" s="8"/>
      <c r="J251" s="8"/>
      <c r="K251" s="8"/>
      <c r="L251" s="8"/>
    </row>
    <row r="252" spans="5:12" ht="12" customHeight="1" x14ac:dyDescent="0.25">
      <c r="E252" s="82"/>
      <c r="F252" s="8"/>
      <c r="G252" s="8"/>
      <c r="H252" s="82"/>
      <c r="I252" s="8"/>
      <c r="J252" s="8"/>
      <c r="K252" s="8"/>
      <c r="L252" s="8"/>
    </row>
    <row r="253" spans="5:12" ht="12" customHeight="1" x14ac:dyDescent="0.25">
      <c r="E253" s="82"/>
      <c r="F253" s="8"/>
      <c r="G253" s="8"/>
      <c r="H253" s="82"/>
      <c r="I253" s="8"/>
      <c r="J253" s="8"/>
      <c r="K253" s="8"/>
      <c r="L253" s="8"/>
    </row>
    <row r="254" spans="5:12" ht="12" customHeight="1" x14ac:dyDescent="0.25">
      <c r="E254" s="82"/>
      <c r="F254" s="8"/>
      <c r="G254" s="8"/>
      <c r="H254" s="82"/>
      <c r="I254" s="8"/>
      <c r="J254" s="8"/>
      <c r="K254" s="8"/>
      <c r="L254" s="8"/>
    </row>
    <row r="255" spans="5:12" ht="12" customHeight="1" x14ac:dyDescent="0.25">
      <c r="E255" s="82"/>
      <c r="F255" s="8"/>
      <c r="G255" s="8"/>
      <c r="H255" s="82"/>
      <c r="I255" s="8"/>
      <c r="J255" s="8"/>
      <c r="K255" s="8"/>
      <c r="L255" s="8"/>
    </row>
    <row r="256" spans="5:12" ht="12" customHeight="1" x14ac:dyDescent="0.25">
      <c r="E256" s="82"/>
      <c r="F256" s="8"/>
      <c r="G256" s="8"/>
      <c r="H256" s="82"/>
      <c r="I256" s="8"/>
      <c r="J256" s="8"/>
      <c r="K256" s="8"/>
      <c r="L256" s="8"/>
    </row>
    <row r="257" spans="5:12" ht="12" customHeight="1" x14ac:dyDescent="0.25">
      <c r="E257" s="82"/>
      <c r="F257" s="8"/>
      <c r="G257" s="8"/>
      <c r="H257" s="82"/>
      <c r="I257" s="8"/>
      <c r="J257" s="8"/>
      <c r="K257" s="8"/>
      <c r="L257" s="8"/>
    </row>
    <row r="258" spans="5:12" ht="12" customHeight="1" x14ac:dyDescent="0.25">
      <c r="E258" s="82"/>
      <c r="F258" s="8"/>
      <c r="G258" s="8"/>
      <c r="H258" s="82"/>
      <c r="I258" s="8"/>
      <c r="J258" s="8"/>
      <c r="K258" s="8"/>
      <c r="L258" s="8"/>
    </row>
    <row r="259" spans="5:12" ht="12" customHeight="1" x14ac:dyDescent="0.25">
      <c r="E259" s="82"/>
      <c r="F259" s="8"/>
      <c r="G259" s="8"/>
      <c r="H259" s="82"/>
      <c r="I259" s="8"/>
      <c r="J259" s="8"/>
      <c r="K259" s="8"/>
      <c r="L259" s="8"/>
    </row>
    <row r="260" spans="5:12" ht="12" customHeight="1" x14ac:dyDescent="0.25">
      <c r="E260" s="82"/>
      <c r="F260" s="8"/>
      <c r="G260" s="8"/>
      <c r="H260" s="82"/>
      <c r="I260" s="8"/>
      <c r="J260" s="8"/>
      <c r="K260" s="8"/>
      <c r="L260" s="8"/>
    </row>
    <row r="261" spans="5:12" ht="12" customHeight="1" x14ac:dyDescent="0.25">
      <c r="E261" s="82"/>
      <c r="F261" s="8"/>
      <c r="G261" s="8"/>
      <c r="H261" s="82"/>
      <c r="I261" s="8"/>
      <c r="J261" s="8"/>
      <c r="K261" s="8"/>
      <c r="L261" s="8"/>
    </row>
    <row r="262" spans="5:12" ht="12" customHeight="1" x14ac:dyDescent="0.25">
      <c r="E262" s="82"/>
      <c r="F262" s="8"/>
      <c r="G262" s="8"/>
      <c r="H262" s="82"/>
      <c r="I262" s="8"/>
      <c r="J262" s="8"/>
      <c r="K262" s="8"/>
      <c r="L262" s="8"/>
    </row>
    <row r="263" spans="5:12" ht="12" customHeight="1" x14ac:dyDescent="0.25">
      <c r="E263" s="82"/>
      <c r="F263" s="8"/>
      <c r="G263" s="8"/>
      <c r="H263" s="82"/>
      <c r="I263" s="8"/>
      <c r="J263" s="8"/>
      <c r="K263" s="8"/>
      <c r="L263" s="8"/>
    </row>
    <row r="264" spans="5:12" ht="12" customHeight="1" x14ac:dyDescent="0.25">
      <c r="E264" s="82"/>
      <c r="F264" s="8"/>
      <c r="G264" s="8"/>
      <c r="H264" s="82"/>
      <c r="I264" s="8"/>
      <c r="J264" s="8"/>
      <c r="K264" s="8"/>
      <c r="L264" s="8"/>
    </row>
    <row r="265" spans="5:12" ht="12" customHeight="1" x14ac:dyDescent="0.25">
      <c r="E265" s="82"/>
      <c r="F265" s="8"/>
      <c r="G265" s="8"/>
      <c r="H265" s="82"/>
      <c r="I265" s="8"/>
      <c r="J265" s="8"/>
      <c r="K265" s="8"/>
      <c r="L265" s="8"/>
    </row>
    <row r="266" spans="5:12" ht="12" customHeight="1" x14ac:dyDescent="0.25">
      <c r="E266" s="82"/>
      <c r="F266" s="8"/>
      <c r="G266" s="8"/>
      <c r="H266" s="82"/>
      <c r="I266" s="8"/>
      <c r="J266" s="8"/>
      <c r="K266" s="8"/>
      <c r="L266" s="8"/>
    </row>
    <row r="267" spans="5:12" ht="12" customHeight="1" x14ac:dyDescent="0.25">
      <c r="E267" s="82"/>
      <c r="F267" s="8"/>
      <c r="G267" s="8"/>
      <c r="H267" s="82"/>
      <c r="I267" s="8"/>
      <c r="J267" s="8"/>
      <c r="K267" s="8"/>
      <c r="L267" s="8"/>
    </row>
    <row r="268" spans="5:12" ht="12" customHeight="1" x14ac:dyDescent="0.25">
      <c r="E268" s="82"/>
      <c r="F268" s="8"/>
      <c r="G268" s="8"/>
      <c r="H268" s="82"/>
      <c r="I268" s="8"/>
      <c r="J268" s="8"/>
      <c r="K268" s="8"/>
      <c r="L268" s="8"/>
    </row>
    <row r="269" spans="5:12" ht="12" customHeight="1" x14ac:dyDescent="0.25">
      <c r="E269" s="82"/>
      <c r="F269" s="8"/>
      <c r="G269" s="8"/>
      <c r="H269" s="82"/>
      <c r="I269" s="8"/>
      <c r="J269" s="8"/>
      <c r="K269" s="8"/>
      <c r="L269" s="8"/>
    </row>
    <row r="270" spans="5:12" ht="12" customHeight="1" x14ac:dyDescent="0.25">
      <c r="E270" s="82"/>
      <c r="F270" s="8"/>
      <c r="G270" s="8"/>
      <c r="H270" s="82"/>
      <c r="I270" s="8"/>
      <c r="J270" s="8"/>
      <c r="K270" s="8"/>
      <c r="L270" s="8"/>
    </row>
    <row r="271" spans="5:12" ht="12" customHeight="1" x14ac:dyDescent="0.25">
      <c r="E271" s="82"/>
      <c r="F271" s="8"/>
      <c r="G271" s="8"/>
      <c r="H271" s="82"/>
      <c r="I271" s="8"/>
      <c r="J271" s="8"/>
      <c r="K271" s="8"/>
      <c r="L271" s="8"/>
    </row>
    <row r="272" spans="5:12" ht="12" customHeight="1" x14ac:dyDescent="0.25">
      <c r="E272" s="82"/>
      <c r="F272" s="8"/>
      <c r="G272" s="8"/>
      <c r="H272" s="82"/>
      <c r="I272" s="8"/>
      <c r="J272" s="8"/>
      <c r="K272" s="8"/>
      <c r="L272" s="8"/>
    </row>
    <row r="273" spans="5:12" ht="12" customHeight="1" x14ac:dyDescent="0.25">
      <c r="E273" s="82"/>
      <c r="F273" s="8"/>
      <c r="G273" s="8"/>
      <c r="H273" s="82"/>
      <c r="I273" s="8"/>
      <c r="J273" s="8"/>
      <c r="K273" s="8"/>
      <c r="L273" s="8"/>
    </row>
    <row r="274" spans="5:12" ht="12" customHeight="1" x14ac:dyDescent="0.25">
      <c r="E274" s="82"/>
      <c r="F274" s="8"/>
      <c r="G274" s="8"/>
      <c r="H274" s="82"/>
      <c r="I274" s="8"/>
      <c r="J274" s="8"/>
      <c r="K274" s="8"/>
      <c r="L274" s="8"/>
    </row>
    <row r="275" spans="5:12" ht="12" customHeight="1" x14ac:dyDescent="0.25">
      <c r="E275" s="82"/>
      <c r="F275" s="8"/>
      <c r="G275" s="8"/>
      <c r="H275" s="82"/>
      <c r="I275" s="8"/>
      <c r="J275" s="8"/>
      <c r="K275" s="8"/>
      <c r="L275" s="8"/>
    </row>
    <row r="276" spans="5:12" ht="12" customHeight="1" x14ac:dyDescent="0.25">
      <c r="E276" s="82"/>
      <c r="F276" s="8"/>
      <c r="G276" s="8"/>
      <c r="H276" s="82"/>
      <c r="I276" s="8"/>
      <c r="J276" s="8"/>
      <c r="K276" s="8"/>
      <c r="L276" s="8"/>
    </row>
    <row r="277" spans="5:12" ht="12" customHeight="1" x14ac:dyDescent="0.25">
      <c r="E277" s="82"/>
      <c r="F277" s="8"/>
      <c r="G277" s="8"/>
      <c r="H277" s="82"/>
      <c r="I277" s="8"/>
      <c r="J277" s="8"/>
      <c r="K277" s="8"/>
      <c r="L277" s="8"/>
    </row>
    <row r="278" spans="5:12" ht="12" customHeight="1" x14ac:dyDescent="0.25">
      <c r="E278" s="82"/>
      <c r="F278" s="8"/>
      <c r="G278" s="8"/>
      <c r="H278" s="82"/>
      <c r="I278" s="8"/>
      <c r="J278" s="8"/>
      <c r="K278" s="8"/>
      <c r="L278" s="8"/>
    </row>
    <row r="279" spans="5:12" ht="12" customHeight="1" x14ac:dyDescent="0.25">
      <c r="E279" s="82"/>
      <c r="F279" s="8"/>
      <c r="G279" s="8"/>
      <c r="H279" s="82"/>
      <c r="I279" s="8"/>
      <c r="J279" s="8"/>
      <c r="K279" s="8"/>
      <c r="L279" s="8"/>
    </row>
    <row r="280" spans="5:12" ht="12" customHeight="1" x14ac:dyDescent="0.25">
      <c r="E280" s="82"/>
      <c r="F280" s="8"/>
      <c r="G280" s="8"/>
      <c r="H280" s="82"/>
      <c r="I280" s="8"/>
      <c r="J280" s="8"/>
      <c r="K280" s="8"/>
      <c r="L280" s="8"/>
    </row>
    <row r="281" spans="5:12" ht="12" customHeight="1" x14ac:dyDescent="0.25">
      <c r="E281" s="82"/>
      <c r="F281" s="8"/>
      <c r="G281" s="8"/>
      <c r="H281" s="82"/>
      <c r="I281" s="8"/>
      <c r="J281" s="8"/>
      <c r="K281" s="8"/>
      <c r="L281" s="8"/>
    </row>
    <row r="282" spans="5:12" ht="12" customHeight="1" x14ac:dyDescent="0.25">
      <c r="E282" s="82"/>
      <c r="F282" s="8"/>
      <c r="G282" s="8"/>
      <c r="H282" s="82"/>
      <c r="I282" s="8"/>
      <c r="J282" s="8"/>
      <c r="K282" s="8"/>
      <c r="L282" s="8"/>
    </row>
    <row r="283" spans="5:12" ht="12" customHeight="1" x14ac:dyDescent="0.25">
      <c r="E283" s="82"/>
      <c r="F283" s="8"/>
      <c r="G283" s="8"/>
      <c r="H283" s="82"/>
      <c r="I283" s="8"/>
      <c r="J283" s="8"/>
      <c r="K283" s="8"/>
      <c r="L283" s="8"/>
    </row>
    <row r="284" spans="5:12" ht="12" customHeight="1" x14ac:dyDescent="0.25">
      <c r="E284" s="82"/>
      <c r="F284" s="8"/>
      <c r="G284" s="8"/>
      <c r="H284" s="82"/>
      <c r="I284" s="8"/>
      <c r="J284" s="8"/>
      <c r="K284" s="8"/>
      <c r="L284" s="8"/>
    </row>
    <row r="285" spans="5:12" ht="12" customHeight="1" x14ac:dyDescent="0.25">
      <c r="E285" s="82"/>
      <c r="F285" s="8"/>
      <c r="G285" s="8"/>
      <c r="H285" s="82"/>
      <c r="I285" s="8"/>
      <c r="J285" s="8"/>
      <c r="K285" s="8"/>
      <c r="L285" s="8"/>
    </row>
    <row r="286" spans="5:12" ht="12" customHeight="1" x14ac:dyDescent="0.25">
      <c r="E286" s="82"/>
      <c r="F286" s="8"/>
      <c r="G286" s="8"/>
      <c r="H286" s="82"/>
      <c r="I286" s="8"/>
      <c r="J286" s="8"/>
      <c r="K286" s="8"/>
      <c r="L286" s="8"/>
    </row>
    <row r="287" spans="5:12" ht="12" customHeight="1" x14ac:dyDescent="0.25">
      <c r="E287" s="82"/>
      <c r="F287" s="8"/>
      <c r="G287" s="8"/>
      <c r="H287" s="82"/>
      <c r="I287" s="8"/>
      <c r="J287" s="8"/>
      <c r="K287" s="8"/>
      <c r="L287" s="8"/>
    </row>
    <row r="288" spans="5:12" ht="12" customHeight="1" x14ac:dyDescent="0.25">
      <c r="E288" s="82"/>
      <c r="F288" s="8"/>
      <c r="G288" s="8"/>
      <c r="H288" s="82"/>
      <c r="I288" s="8"/>
      <c r="J288" s="8"/>
      <c r="K288" s="8"/>
      <c r="L288" s="8"/>
    </row>
    <row r="289" spans="5:12" ht="12" customHeight="1" x14ac:dyDescent="0.25">
      <c r="E289" s="82"/>
      <c r="F289" s="8"/>
      <c r="G289" s="8"/>
      <c r="H289" s="82"/>
      <c r="I289" s="8"/>
      <c r="J289" s="8"/>
      <c r="K289" s="8"/>
      <c r="L289" s="8"/>
    </row>
    <row r="290" spans="5:12" ht="12" customHeight="1" x14ac:dyDescent="0.25">
      <c r="E290" s="82"/>
      <c r="F290" s="8"/>
      <c r="G290" s="8"/>
      <c r="H290" s="82"/>
      <c r="I290" s="8"/>
      <c r="J290" s="8"/>
      <c r="K290" s="8"/>
      <c r="L290" s="8"/>
    </row>
    <row r="291" spans="5:12" ht="12" customHeight="1" x14ac:dyDescent="0.25">
      <c r="E291" s="82"/>
      <c r="F291" s="8"/>
      <c r="G291" s="8"/>
      <c r="H291" s="82"/>
      <c r="I291" s="8"/>
      <c r="J291" s="8"/>
      <c r="K291" s="8"/>
      <c r="L291" s="8"/>
    </row>
    <row r="292" spans="5:12" ht="12" customHeight="1" x14ac:dyDescent="0.25">
      <c r="E292" s="82"/>
      <c r="F292" s="8"/>
      <c r="G292" s="8"/>
      <c r="H292" s="82"/>
      <c r="I292" s="8"/>
      <c r="J292" s="8"/>
      <c r="K292" s="8"/>
      <c r="L292" s="8"/>
    </row>
    <row r="293" spans="5:12" ht="12" customHeight="1" x14ac:dyDescent="0.25">
      <c r="E293" s="82"/>
      <c r="F293" s="8"/>
      <c r="G293" s="8"/>
      <c r="H293" s="82"/>
      <c r="I293" s="8"/>
      <c r="J293" s="8"/>
      <c r="K293" s="8"/>
      <c r="L293" s="8"/>
    </row>
    <row r="294" spans="5:12" ht="12" customHeight="1" x14ac:dyDescent="0.25">
      <c r="E294" s="82"/>
      <c r="F294" s="8"/>
      <c r="G294" s="8"/>
      <c r="H294" s="82"/>
      <c r="I294" s="8"/>
      <c r="J294" s="8"/>
      <c r="K294" s="8"/>
      <c r="L294" s="8"/>
    </row>
    <row r="295" spans="5:12" ht="12" customHeight="1" x14ac:dyDescent="0.25">
      <c r="E295" s="82"/>
      <c r="F295" s="8"/>
      <c r="G295" s="8"/>
      <c r="H295" s="82"/>
      <c r="I295" s="8"/>
      <c r="J295" s="8"/>
      <c r="K295" s="8"/>
      <c r="L295" s="8"/>
    </row>
    <row r="296" spans="5:12" ht="12" customHeight="1" x14ac:dyDescent="0.25">
      <c r="E296" s="82"/>
      <c r="F296" s="8"/>
      <c r="G296" s="8"/>
      <c r="H296" s="82"/>
      <c r="I296" s="8"/>
      <c r="J296" s="8"/>
      <c r="K296" s="8"/>
      <c r="L296" s="8"/>
    </row>
    <row r="297" spans="5:12" ht="12" customHeight="1" x14ac:dyDescent="0.25">
      <c r="E297" s="82"/>
      <c r="F297" s="8"/>
      <c r="G297" s="8"/>
      <c r="H297" s="82"/>
      <c r="I297" s="8"/>
      <c r="J297" s="8"/>
      <c r="K297" s="8"/>
      <c r="L297" s="8"/>
    </row>
    <row r="298" spans="5:12" ht="12" customHeight="1" x14ac:dyDescent="0.25">
      <c r="E298" s="82"/>
      <c r="F298" s="8"/>
      <c r="G298" s="8"/>
      <c r="H298" s="82"/>
      <c r="I298" s="8"/>
      <c r="J298" s="8"/>
      <c r="K298" s="8"/>
      <c r="L298" s="8"/>
    </row>
    <row r="299" spans="5:12" ht="12" customHeight="1" x14ac:dyDescent="0.25">
      <c r="E299" s="82"/>
      <c r="F299" s="8"/>
      <c r="G299" s="8"/>
      <c r="H299" s="82"/>
      <c r="I299" s="8"/>
      <c r="J299" s="8"/>
      <c r="K299" s="8"/>
      <c r="L299" s="8"/>
    </row>
    <row r="300" spans="5:12" ht="12" customHeight="1" x14ac:dyDescent="0.25">
      <c r="E300" s="82"/>
      <c r="F300" s="8"/>
      <c r="G300" s="8"/>
      <c r="H300" s="82"/>
      <c r="I300" s="8"/>
      <c r="J300" s="8"/>
      <c r="K300" s="8"/>
      <c r="L300" s="8"/>
    </row>
    <row r="301" spans="5:12" ht="12" customHeight="1" x14ac:dyDescent="0.25">
      <c r="E301" s="82"/>
      <c r="F301" s="8"/>
      <c r="G301" s="8"/>
      <c r="H301" s="82"/>
      <c r="I301" s="8"/>
      <c r="J301" s="8"/>
      <c r="K301" s="8"/>
      <c r="L301" s="8"/>
    </row>
    <row r="302" spans="5:12" ht="12" customHeight="1" x14ac:dyDescent="0.25">
      <c r="E302" s="82"/>
      <c r="F302" s="8"/>
      <c r="G302" s="8"/>
      <c r="H302" s="82"/>
      <c r="I302" s="8"/>
      <c r="J302" s="8"/>
      <c r="K302" s="8"/>
      <c r="L302" s="8"/>
    </row>
    <row r="303" spans="5:12" ht="12" customHeight="1" x14ac:dyDescent="0.25">
      <c r="E303" s="82"/>
      <c r="F303" s="8"/>
      <c r="G303" s="8"/>
      <c r="H303" s="82"/>
      <c r="I303" s="8"/>
      <c r="J303" s="8"/>
      <c r="K303" s="8"/>
      <c r="L303" s="8"/>
    </row>
    <row r="304" spans="5:12" ht="12" customHeight="1" x14ac:dyDescent="0.25">
      <c r="E304" s="82"/>
      <c r="F304" s="8"/>
      <c r="G304" s="8"/>
      <c r="H304" s="82"/>
      <c r="I304" s="8"/>
      <c r="J304" s="8"/>
      <c r="K304" s="8"/>
      <c r="L304" s="8"/>
    </row>
    <row r="305" spans="5:12" ht="12" customHeight="1" x14ac:dyDescent="0.25">
      <c r="E305" s="82"/>
      <c r="F305" s="8"/>
      <c r="G305" s="8"/>
      <c r="H305" s="82"/>
      <c r="I305" s="8"/>
      <c r="J305" s="8"/>
      <c r="K305" s="8"/>
      <c r="L305" s="8"/>
    </row>
    <row r="306" spans="5:12" ht="12" customHeight="1" x14ac:dyDescent="0.25">
      <c r="E306" s="82"/>
      <c r="F306" s="8"/>
      <c r="G306" s="8"/>
      <c r="H306" s="82"/>
      <c r="I306" s="8"/>
      <c r="J306" s="8"/>
      <c r="K306" s="8"/>
      <c r="L306" s="8"/>
    </row>
    <row r="307" spans="5:12" ht="12" customHeight="1" x14ac:dyDescent="0.25">
      <c r="E307" s="82"/>
      <c r="F307" s="8"/>
      <c r="G307" s="8"/>
      <c r="H307" s="82"/>
      <c r="I307" s="8"/>
      <c r="J307" s="8"/>
      <c r="K307" s="8"/>
      <c r="L307" s="8"/>
    </row>
    <row r="308" spans="5:12" ht="12" customHeight="1" x14ac:dyDescent="0.25">
      <c r="E308" s="82"/>
      <c r="F308" s="8"/>
      <c r="G308" s="8"/>
      <c r="H308" s="82"/>
      <c r="I308" s="8"/>
      <c r="J308" s="8"/>
      <c r="K308" s="8"/>
      <c r="L308" s="8"/>
    </row>
    <row r="309" spans="5:12" ht="12" customHeight="1" x14ac:dyDescent="0.25">
      <c r="E309" s="82"/>
      <c r="F309" s="8"/>
      <c r="G309" s="8"/>
      <c r="H309" s="82"/>
      <c r="I309" s="8"/>
      <c r="J309" s="8"/>
      <c r="K309" s="8"/>
      <c r="L309" s="8"/>
    </row>
    <row r="310" spans="5:12" ht="12" customHeight="1" x14ac:dyDescent="0.25">
      <c r="E310" s="82"/>
      <c r="F310" s="8"/>
      <c r="G310" s="8"/>
      <c r="H310" s="82"/>
      <c r="I310" s="8"/>
      <c r="J310" s="8"/>
      <c r="K310" s="8"/>
      <c r="L310" s="8"/>
    </row>
    <row r="311" spans="5:12" ht="12" customHeight="1" x14ac:dyDescent="0.25">
      <c r="E311" s="82"/>
      <c r="F311" s="8"/>
      <c r="G311" s="8"/>
      <c r="H311" s="82"/>
      <c r="I311" s="8"/>
      <c r="J311" s="8"/>
      <c r="K311" s="8"/>
      <c r="L311" s="8"/>
    </row>
    <row r="312" spans="5:12" ht="12" customHeight="1" x14ac:dyDescent="0.25">
      <c r="E312" s="82"/>
      <c r="F312" s="8"/>
      <c r="G312" s="8"/>
      <c r="H312" s="82"/>
      <c r="I312" s="8"/>
      <c r="J312" s="8"/>
      <c r="K312" s="8"/>
      <c r="L312" s="8"/>
    </row>
    <row r="313" spans="5:12" ht="12" customHeight="1" x14ac:dyDescent="0.25">
      <c r="E313" s="82"/>
      <c r="F313" s="8"/>
      <c r="G313" s="8"/>
      <c r="H313" s="82"/>
      <c r="I313" s="8"/>
      <c r="J313" s="8"/>
      <c r="K313" s="8"/>
      <c r="L313" s="8"/>
    </row>
    <row r="314" spans="5:12" ht="12" customHeight="1" x14ac:dyDescent="0.25">
      <c r="E314" s="82"/>
      <c r="F314" s="8"/>
      <c r="G314" s="8"/>
      <c r="H314" s="82"/>
      <c r="I314" s="8"/>
      <c r="J314" s="8"/>
      <c r="K314" s="8"/>
      <c r="L314" s="8"/>
    </row>
    <row r="315" spans="5:12" ht="12" customHeight="1" x14ac:dyDescent="0.25">
      <c r="E315" s="82"/>
      <c r="F315" s="8"/>
      <c r="G315" s="8"/>
      <c r="H315" s="82"/>
      <c r="I315" s="8"/>
      <c r="J315" s="8"/>
      <c r="K315" s="8"/>
      <c r="L315" s="8"/>
    </row>
    <row r="316" spans="5:12" ht="12" customHeight="1" x14ac:dyDescent="0.25">
      <c r="E316" s="82"/>
      <c r="F316" s="8"/>
      <c r="G316" s="8"/>
      <c r="H316" s="82"/>
      <c r="I316" s="8"/>
      <c r="J316" s="8"/>
      <c r="K316" s="8"/>
      <c r="L316" s="8"/>
    </row>
    <row r="317" spans="5:12" ht="12" customHeight="1" x14ac:dyDescent="0.25">
      <c r="E317" s="82"/>
      <c r="F317" s="8"/>
      <c r="G317" s="8"/>
      <c r="H317" s="82"/>
      <c r="I317" s="8"/>
      <c r="J317" s="8"/>
      <c r="K317" s="8"/>
      <c r="L317" s="8"/>
    </row>
    <row r="318" spans="5:12" ht="12" customHeight="1" x14ac:dyDescent="0.25">
      <c r="E318" s="82"/>
      <c r="F318" s="8"/>
      <c r="G318" s="8"/>
      <c r="H318" s="82"/>
      <c r="I318" s="8"/>
      <c r="J318" s="8"/>
      <c r="K318" s="8"/>
      <c r="L318" s="8"/>
    </row>
    <row r="319" spans="5:12" ht="12" customHeight="1" x14ac:dyDescent="0.25">
      <c r="E319" s="82"/>
      <c r="F319" s="8"/>
      <c r="G319" s="8"/>
      <c r="H319" s="82"/>
      <c r="I319" s="8"/>
      <c r="J319" s="8"/>
      <c r="K319" s="8"/>
      <c r="L319" s="8"/>
    </row>
    <row r="320" spans="5:12" ht="12" customHeight="1" x14ac:dyDescent="0.25">
      <c r="E320" s="82"/>
      <c r="F320" s="8"/>
      <c r="G320" s="8"/>
      <c r="H320" s="82"/>
      <c r="I320" s="8"/>
      <c r="J320" s="8"/>
      <c r="K320" s="8"/>
      <c r="L320" s="8"/>
    </row>
    <row r="321" spans="5:12" ht="12" customHeight="1" x14ac:dyDescent="0.25">
      <c r="E321" s="82"/>
      <c r="F321" s="8"/>
      <c r="G321" s="8"/>
      <c r="H321" s="82"/>
      <c r="I321" s="8"/>
      <c r="J321" s="8"/>
      <c r="K321" s="8"/>
      <c r="L321" s="8"/>
    </row>
    <row r="322" spans="5:12" ht="12" customHeight="1" x14ac:dyDescent="0.25">
      <c r="E322" s="82"/>
      <c r="F322" s="8"/>
      <c r="G322" s="8"/>
      <c r="H322" s="82"/>
      <c r="I322" s="8"/>
      <c r="J322" s="8"/>
      <c r="K322" s="8"/>
      <c r="L322" s="8"/>
    </row>
    <row r="323" spans="5:12" ht="12" customHeight="1" x14ac:dyDescent="0.25">
      <c r="E323" s="82"/>
      <c r="F323" s="8"/>
      <c r="G323" s="8"/>
      <c r="H323" s="82"/>
      <c r="I323" s="8"/>
      <c r="J323" s="8"/>
      <c r="K323" s="8"/>
      <c r="L323" s="8"/>
    </row>
    <row r="324" spans="5:12" ht="12" customHeight="1" x14ac:dyDescent="0.25">
      <c r="E324" s="82"/>
      <c r="F324" s="8"/>
      <c r="G324" s="8"/>
      <c r="H324" s="82"/>
      <c r="I324" s="8"/>
      <c r="J324" s="8"/>
      <c r="K324" s="8"/>
      <c r="L324" s="8"/>
    </row>
    <row r="325" spans="5:12" ht="12" customHeight="1" x14ac:dyDescent="0.25">
      <c r="E325" s="82"/>
      <c r="F325" s="8"/>
      <c r="G325" s="8"/>
      <c r="H325" s="82"/>
      <c r="I325" s="8"/>
      <c r="J325" s="8"/>
      <c r="K325" s="8"/>
      <c r="L325" s="8"/>
    </row>
    <row r="326" spans="5:12" ht="12" customHeight="1" x14ac:dyDescent="0.25">
      <c r="E326" s="82"/>
      <c r="F326" s="8"/>
      <c r="G326" s="8"/>
      <c r="H326" s="82"/>
      <c r="I326" s="8"/>
      <c r="J326" s="8"/>
      <c r="K326" s="8"/>
      <c r="L326" s="8"/>
    </row>
    <row r="327" spans="5:12" ht="12" customHeight="1" x14ac:dyDescent="0.25">
      <c r="E327" s="82"/>
      <c r="F327" s="8"/>
      <c r="G327" s="8"/>
      <c r="H327" s="82"/>
      <c r="I327" s="8"/>
      <c r="J327" s="8"/>
      <c r="K327" s="8"/>
      <c r="L327" s="8"/>
    </row>
    <row r="328" spans="5:12" ht="12" customHeight="1" x14ac:dyDescent="0.25">
      <c r="E328" s="82"/>
      <c r="F328" s="8"/>
      <c r="G328" s="8"/>
      <c r="H328" s="82"/>
      <c r="I328" s="8"/>
      <c r="J328" s="8"/>
      <c r="K328" s="8"/>
      <c r="L328" s="8"/>
    </row>
    <row r="329" spans="5:12" ht="12" customHeight="1" x14ac:dyDescent="0.25">
      <c r="E329" s="82"/>
      <c r="F329" s="8"/>
      <c r="G329" s="8"/>
      <c r="H329" s="82"/>
      <c r="I329" s="8"/>
      <c r="J329" s="8"/>
      <c r="K329" s="8"/>
      <c r="L329" s="8"/>
    </row>
    <row r="330" spans="5:12" ht="12" customHeight="1" x14ac:dyDescent="0.25">
      <c r="E330" s="82"/>
      <c r="F330" s="8"/>
      <c r="G330" s="8"/>
      <c r="H330" s="82"/>
      <c r="I330" s="8"/>
      <c r="J330" s="8"/>
      <c r="K330" s="8"/>
      <c r="L330" s="8"/>
    </row>
    <row r="331" spans="5:12" ht="12" customHeight="1" x14ac:dyDescent="0.25">
      <c r="E331" s="82"/>
      <c r="F331" s="8"/>
      <c r="G331" s="8"/>
      <c r="H331" s="82"/>
      <c r="I331" s="8"/>
      <c r="J331" s="8"/>
      <c r="K331" s="8"/>
      <c r="L331" s="8"/>
    </row>
    <row r="332" spans="5:12" ht="12" customHeight="1" x14ac:dyDescent="0.25">
      <c r="E332" s="82"/>
      <c r="F332" s="8"/>
      <c r="G332" s="8"/>
      <c r="H332" s="82"/>
      <c r="I332" s="8"/>
      <c r="J332" s="8"/>
      <c r="K332" s="8"/>
      <c r="L332" s="8"/>
    </row>
    <row r="333" spans="5:12" ht="12" customHeight="1" x14ac:dyDescent="0.25">
      <c r="E333" s="82"/>
      <c r="F333" s="8"/>
      <c r="G333" s="8"/>
      <c r="H333" s="82"/>
      <c r="I333" s="8"/>
      <c r="J333" s="8"/>
      <c r="K333" s="8"/>
      <c r="L333" s="8"/>
    </row>
    <row r="334" spans="5:12" ht="12" customHeight="1" x14ac:dyDescent="0.25">
      <c r="E334" s="82"/>
      <c r="F334" s="8"/>
      <c r="G334" s="8"/>
      <c r="H334" s="82"/>
      <c r="I334" s="8"/>
      <c r="J334" s="8"/>
      <c r="K334" s="8"/>
      <c r="L334" s="8"/>
    </row>
    <row r="335" spans="5:12" ht="12" customHeight="1" x14ac:dyDescent="0.25">
      <c r="E335" s="82"/>
      <c r="F335" s="8"/>
      <c r="G335" s="8"/>
      <c r="H335" s="82"/>
      <c r="I335" s="8"/>
      <c r="J335" s="8"/>
      <c r="K335" s="8"/>
      <c r="L335" s="8"/>
    </row>
    <row r="336" spans="5:12" ht="12" customHeight="1" x14ac:dyDescent="0.25">
      <c r="E336" s="82"/>
      <c r="F336" s="8"/>
      <c r="G336" s="8"/>
      <c r="H336" s="82"/>
      <c r="I336" s="8"/>
      <c r="J336" s="8"/>
      <c r="K336" s="8"/>
      <c r="L336" s="8"/>
    </row>
    <row r="337" spans="5:12" ht="12" customHeight="1" x14ac:dyDescent="0.25">
      <c r="E337" s="82"/>
      <c r="F337" s="8"/>
      <c r="G337" s="8"/>
      <c r="H337" s="82"/>
      <c r="I337" s="8"/>
      <c r="J337" s="8"/>
      <c r="K337" s="8"/>
      <c r="L337" s="8"/>
    </row>
    <row r="338" spans="5:12" ht="12" customHeight="1" x14ac:dyDescent="0.25">
      <c r="E338" s="82"/>
      <c r="F338" s="8"/>
      <c r="G338" s="8"/>
      <c r="H338" s="82"/>
      <c r="I338" s="8"/>
      <c r="J338" s="8"/>
      <c r="K338" s="8"/>
      <c r="L338" s="8"/>
    </row>
    <row r="339" spans="5:12" ht="12" customHeight="1" x14ac:dyDescent="0.25">
      <c r="E339" s="82"/>
      <c r="F339" s="8"/>
      <c r="G339" s="8"/>
      <c r="H339" s="82"/>
      <c r="I339" s="8"/>
      <c r="J339" s="8"/>
      <c r="K339" s="8"/>
      <c r="L339" s="8"/>
    </row>
    <row r="340" spans="5:12" ht="12" customHeight="1" x14ac:dyDescent="0.25">
      <c r="E340" s="82"/>
      <c r="F340" s="8"/>
      <c r="G340" s="8"/>
      <c r="H340" s="82"/>
      <c r="I340" s="8"/>
      <c r="J340" s="8"/>
      <c r="K340" s="8"/>
      <c r="L340" s="8"/>
    </row>
    <row r="341" spans="5:12" ht="12" customHeight="1" x14ac:dyDescent="0.25">
      <c r="E341" s="82"/>
      <c r="F341" s="8"/>
      <c r="G341" s="8"/>
      <c r="H341" s="82"/>
      <c r="I341" s="8"/>
      <c r="J341" s="8"/>
      <c r="K341" s="8"/>
      <c r="L341" s="8"/>
    </row>
    <row r="342" spans="5:12" ht="12" customHeight="1" x14ac:dyDescent="0.25">
      <c r="E342" s="82"/>
      <c r="F342" s="8"/>
      <c r="G342" s="8"/>
      <c r="H342" s="82"/>
      <c r="I342" s="8"/>
      <c r="J342" s="8"/>
      <c r="K342" s="8"/>
      <c r="L342" s="8"/>
    </row>
    <row r="343" spans="5:12" ht="12" customHeight="1" x14ac:dyDescent="0.25">
      <c r="E343" s="82"/>
      <c r="F343" s="8"/>
      <c r="G343" s="8"/>
      <c r="H343" s="82"/>
      <c r="I343" s="8"/>
      <c r="J343" s="8"/>
      <c r="K343" s="8"/>
      <c r="L343" s="8"/>
    </row>
    <row r="344" spans="5:12" ht="12" customHeight="1" x14ac:dyDescent="0.25">
      <c r="E344" s="82"/>
      <c r="F344" s="8"/>
      <c r="G344" s="8"/>
      <c r="H344" s="82"/>
      <c r="I344" s="8"/>
      <c r="J344" s="8"/>
      <c r="K344" s="8"/>
      <c r="L344" s="8"/>
    </row>
    <row r="345" spans="5:12" ht="12" customHeight="1" x14ac:dyDescent="0.25">
      <c r="E345" s="82"/>
      <c r="F345" s="8"/>
      <c r="G345" s="8"/>
      <c r="H345" s="82"/>
      <c r="I345" s="8"/>
      <c r="J345" s="8"/>
      <c r="K345" s="8"/>
      <c r="L345" s="8"/>
    </row>
    <row r="346" spans="5:12" ht="12" customHeight="1" x14ac:dyDescent="0.25">
      <c r="E346" s="82"/>
      <c r="F346" s="8"/>
      <c r="G346" s="8"/>
      <c r="H346" s="82"/>
      <c r="I346" s="8"/>
      <c r="J346" s="8"/>
      <c r="K346" s="8"/>
      <c r="L346" s="8"/>
    </row>
    <row r="347" spans="5:12" ht="12" customHeight="1" x14ac:dyDescent="0.25">
      <c r="E347" s="82"/>
      <c r="F347" s="8"/>
      <c r="G347" s="8"/>
      <c r="H347" s="82"/>
      <c r="I347" s="8"/>
      <c r="J347" s="8"/>
      <c r="K347" s="8"/>
      <c r="L347" s="8"/>
    </row>
    <row r="348" spans="5:12" ht="12" customHeight="1" x14ac:dyDescent="0.25">
      <c r="E348" s="82"/>
      <c r="F348" s="8"/>
      <c r="G348" s="8"/>
      <c r="H348" s="82"/>
      <c r="I348" s="8"/>
      <c r="J348" s="8"/>
      <c r="K348" s="8"/>
      <c r="L348" s="8"/>
    </row>
    <row r="349" spans="5:12" ht="12" customHeight="1" x14ac:dyDescent="0.25">
      <c r="E349" s="82"/>
      <c r="F349" s="8"/>
      <c r="G349" s="8"/>
      <c r="H349" s="82"/>
      <c r="I349" s="8"/>
      <c r="J349" s="8"/>
      <c r="K349" s="8"/>
      <c r="L349" s="8"/>
    </row>
    <row r="350" spans="5:12" ht="12" customHeight="1" x14ac:dyDescent="0.25">
      <c r="E350" s="82"/>
      <c r="F350" s="8"/>
      <c r="G350" s="8"/>
      <c r="H350" s="82"/>
      <c r="I350" s="8"/>
      <c r="J350" s="8"/>
      <c r="K350" s="8"/>
      <c r="L350" s="8"/>
    </row>
    <row r="351" spans="5:12" ht="12" customHeight="1" x14ac:dyDescent="0.25">
      <c r="E351" s="82"/>
      <c r="F351" s="8"/>
      <c r="G351" s="8"/>
      <c r="H351" s="82"/>
      <c r="I351" s="8"/>
      <c r="J351" s="8"/>
      <c r="K351" s="8"/>
      <c r="L351" s="8"/>
    </row>
    <row r="352" spans="5:12" ht="12" customHeight="1" x14ac:dyDescent="0.25">
      <c r="E352" s="82"/>
      <c r="F352" s="8"/>
      <c r="G352" s="8"/>
      <c r="H352" s="82"/>
      <c r="I352" s="8"/>
      <c r="J352" s="8"/>
      <c r="K352" s="8"/>
      <c r="L352" s="8"/>
    </row>
    <row r="353" spans="5:12" ht="12" customHeight="1" x14ac:dyDescent="0.25">
      <c r="E353" s="82"/>
      <c r="F353" s="8"/>
      <c r="G353" s="8"/>
      <c r="H353" s="82"/>
      <c r="I353" s="8"/>
      <c r="J353" s="8"/>
      <c r="K353" s="8"/>
      <c r="L353" s="8"/>
    </row>
    <row r="354" spans="5:12" ht="12" customHeight="1" x14ac:dyDescent="0.25">
      <c r="E354" s="82"/>
      <c r="F354" s="8"/>
      <c r="G354" s="8"/>
      <c r="H354" s="82"/>
      <c r="I354" s="8"/>
      <c r="J354" s="8"/>
      <c r="K354" s="8"/>
      <c r="L354" s="8"/>
    </row>
    <row r="355" spans="5:12" ht="12" customHeight="1" x14ac:dyDescent="0.25">
      <c r="E355" s="82"/>
      <c r="F355" s="8"/>
      <c r="G355" s="8"/>
      <c r="H355" s="82"/>
      <c r="I355" s="8"/>
      <c r="J355" s="8"/>
      <c r="K355" s="8"/>
      <c r="L355" s="8"/>
    </row>
    <row r="356" spans="5:12" ht="12" customHeight="1" x14ac:dyDescent="0.25">
      <c r="E356" s="82"/>
      <c r="F356" s="8"/>
      <c r="G356" s="8"/>
      <c r="H356" s="82"/>
      <c r="I356" s="8"/>
      <c r="J356" s="8"/>
      <c r="K356" s="8"/>
      <c r="L356" s="8"/>
    </row>
    <row r="357" spans="5:12" ht="12" customHeight="1" x14ac:dyDescent="0.25">
      <c r="E357" s="82"/>
      <c r="F357" s="8"/>
      <c r="G357" s="8"/>
      <c r="H357" s="82"/>
      <c r="I357" s="8"/>
      <c r="J357" s="8"/>
      <c r="K357" s="8"/>
      <c r="L357" s="8"/>
    </row>
    <row r="358" spans="5:12" ht="12" customHeight="1" x14ac:dyDescent="0.25">
      <c r="E358" s="82"/>
      <c r="F358" s="8"/>
      <c r="G358" s="8"/>
      <c r="H358" s="82"/>
      <c r="I358" s="8"/>
      <c r="J358" s="8"/>
      <c r="K358" s="8"/>
      <c r="L358" s="8"/>
    </row>
    <row r="359" spans="5:12" ht="12" customHeight="1" x14ac:dyDescent="0.25">
      <c r="E359" s="82"/>
      <c r="F359" s="8"/>
      <c r="G359" s="8"/>
      <c r="H359" s="82"/>
      <c r="I359" s="8"/>
      <c r="J359" s="8"/>
      <c r="K359" s="8"/>
      <c r="L359" s="8"/>
    </row>
    <row r="360" spans="5:12" ht="12" customHeight="1" x14ac:dyDescent="0.25">
      <c r="E360" s="82"/>
      <c r="F360" s="8"/>
      <c r="G360" s="8"/>
      <c r="H360" s="82"/>
      <c r="I360" s="8"/>
      <c r="J360" s="8"/>
      <c r="K360" s="8"/>
      <c r="L360" s="8"/>
    </row>
    <row r="361" spans="5:12" ht="12" customHeight="1" x14ac:dyDescent="0.25">
      <c r="E361" s="82"/>
      <c r="F361" s="8"/>
      <c r="G361" s="8"/>
      <c r="H361" s="82"/>
      <c r="I361" s="8"/>
      <c r="J361" s="8"/>
      <c r="K361" s="8"/>
      <c r="L361" s="8"/>
    </row>
    <row r="362" spans="5:12" ht="12" customHeight="1" x14ac:dyDescent="0.25">
      <c r="E362" s="82"/>
      <c r="F362" s="8"/>
      <c r="G362" s="8"/>
      <c r="H362" s="82"/>
      <c r="I362" s="8"/>
      <c r="J362" s="8"/>
      <c r="K362" s="8"/>
      <c r="L362" s="8"/>
    </row>
    <row r="363" spans="5:12" ht="12" customHeight="1" x14ac:dyDescent="0.25">
      <c r="E363" s="82"/>
      <c r="F363" s="8"/>
      <c r="G363" s="8"/>
      <c r="H363" s="82"/>
      <c r="I363" s="8"/>
      <c r="J363" s="8"/>
      <c r="K363" s="8"/>
      <c r="L363" s="8"/>
    </row>
    <row r="364" spans="5:12" ht="12" customHeight="1" x14ac:dyDescent="0.25">
      <c r="E364" s="82"/>
      <c r="F364" s="8"/>
      <c r="G364" s="8"/>
      <c r="H364" s="82"/>
      <c r="I364" s="8"/>
      <c r="J364" s="8"/>
      <c r="K364" s="8"/>
      <c r="L364" s="8"/>
    </row>
    <row r="365" spans="5:12" ht="12" customHeight="1" x14ac:dyDescent="0.25">
      <c r="E365" s="82"/>
      <c r="F365" s="8"/>
      <c r="G365" s="8"/>
      <c r="H365" s="82"/>
      <c r="I365" s="8"/>
      <c r="J365" s="8"/>
      <c r="K365" s="8"/>
      <c r="L365" s="8"/>
    </row>
    <row r="366" spans="5:12" ht="12" customHeight="1" x14ac:dyDescent="0.25">
      <c r="E366" s="82"/>
      <c r="F366" s="8"/>
      <c r="G366" s="8"/>
      <c r="H366" s="82"/>
      <c r="I366" s="8"/>
      <c r="J366" s="8"/>
      <c r="K366" s="8"/>
      <c r="L366" s="8"/>
    </row>
    <row r="367" spans="5:12" ht="12" customHeight="1" x14ac:dyDescent="0.25">
      <c r="E367" s="82"/>
      <c r="F367" s="8"/>
      <c r="G367" s="8"/>
      <c r="H367" s="82"/>
      <c r="I367" s="8"/>
      <c r="J367" s="8"/>
      <c r="K367" s="8"/>
      <c r="L367" s="8"/>
    </row>
    <row r="368" spans="5:12" ht="12" customHeight="1" x14ac:dyDescent="0.25">
      <c r="E368" s="82"/>
      <c r="F368" s="8"/>
      <c r="G368" s="8"/>
      <c r="H368" s="82"/>
      <c r="I368" s="8"/>
      <c r="J368" s="8"/>
      <c r="K368" s="8"/>
      <c r="L368" s="8"/>
    </row>
    <row r="369" spans="5:12" ht="12" customHeight="1" x14ac:dyDescent="0.25">
      <c r="E369" s="82"/>
      <c r="F369" s="8"/>
      <c r="G369" s="8"/>
      <c r="H369" s="82"/>
      <c r="I369" s="8"/>
      <c r="J369" s="8"/>
      <c r="K369" s="8"/>
      <c r="L369" s="8"/>
    </row>
    <row r="370" spans="5:12" ht="12" customHeight="1" x14ac:dyDescent="0.25">
      <c r="E370" s="82"/>
      <c r="F370" s="8"/>
      <c r="G370" s="8"/>
      <c r="H370" s="82"/>
      <c r="I370" s="8"/>
      <c r="J370" s="8"/>
      <c r="K370" s="8"/>
      <c r="L370" s="8"/>
    </row>
    <row r="371" spans="5:12" ht="12" customHeight="1" x14ac:dyDescent="0.25">
      <c r="E371" s="82"/>
      <c r="F371" s="8"/>
      <c r="G371" s="8"/>
      <c r="H371" s="82"/>
      <c r="I371" s="8"/>
      <c r="J371" s="8"/>
      <c r="K371" s="8"/>
      <c r="L371" s="8"/>
    </row>
    <row r="372" spans="5:12" ht="12" customHeight="1" x14ac:dyDescent="0.25">
      <c r="E372" s="82"/>
      <c r="F372" s="8"/>
      <c r="G372" s="8"/>
      <c r="H372" s="82"/>
      <c r="I372" s="8"/>
      <c r="J372" s="8"/>
      <c r="K372" s="8"/>
      <c r="L372" s="8"/>
    </row>
    <row r="373" spans="5:12" ht="12" customHeight="1" x14ac:dyDescent="0.25">
      <c r="E373" s="82"/>
      <c r="F373" s="8"/>
      <c r="G373" s="8"/>
      <c r="H373" s="82"/>
      <c r="I373" s="8"/>
      <c r="J373" s="8"/>
      <c r="K373" s="8"/>
      <c r="L373" s="8"/>
    </row>
    <row r="374" spans="5:12" ht="12" customHeight="1" x14ac:dyDescent="0.25">
      <c r="E374" s="82"/>
      <c r="F374" s="8"/>
      <c r="G374" s="8"/>
      <c r="H374" s="82"/>
      <c r="I374" s="8"/>
      <c r="J374" s="8"/>
      <c r="K374" s="8"/>
      <c r="L374" s="8"/>
    </row>
    <row r="375" spans="5:12" ht="12" customHeight="1" x14ac:dyDescent="0.25">
      <c r="E375" s="82"/>
      <c r="F375" s="8"/>
      <c r="G375" s="8"/>
      <c r="H375" s="82"/>
      <c r="I375" s="8"/>
      <c r="J375" s="8"/>
      <c r="K375" s="8"/>
      <c r="L375" s="8"/>
    </row>
    <row r="376" spans="5:12" ht="12" customHeight="1" x14ac:dyDescent="0.25">
      <c r="E376" s="82"/>
      <c r="F376" s="8"/>
      <c r="G376" s="8"/>
      <c r="H376" s="82"/>
      <c r="I376" s="8"/>
      <c r="J376" s="8"/>
      <c r="K376" s="8"/>
      <c r="L376" s="8"/>
    </row>
    <row r="377" spans="5:12" ht="12" customHeight="1" x14ac:dyDescent="0.25">
      <c r="E377" s="82"/>
      <c r="F377" s="8"/>
      <c r="G377" s="8"/>
      <c r="H377" s="82"/>
      <c r="I377" s="8"/>
      <c r="J377" s="8"/>
      <c r="K377" s="8"/>
      <c r="L377" s="8"/>
    </row>
    <row r="378" spans="5:12" ht="12" customHeight="1" x14ac:dyDescent="0.25">
      <c r="E378" s="82"/>
      <c r="F378" s="8"/>
      <c r="G378" s="8"/>
      <c r="H378" s="82"/>
      <c r="I378" s="8"/>
      <c r="J378" s="8"/>
      <c r="K378" s="8"/>
      <c r="L378" s="8"/>
    </row>
    <row r="379" spans="5:12" ht="12" customHeight="1" x14ac:dyDescent="0.25">
      <c r="E379" s="82"/>
      <c r="F379" s="8"/>
      <c r="G379" s="8"/>
      <c r="H379" s="82"/>
      <c r="I379" s="8"/>
      <c r="J379" s="8"/>
      <c r="K379" s="8"/>
      <c r="L379" s="8"/>
    </row>
    <row r="380" spans="5:12" ht="12" customHeight="1" x14ac:dyDescent="0.25">
      <c r="E380" s="82"/>
      <c r="F380" s="8"/>
      <c r="G380" s="8"/>
      <c r="H380" s="82"/>
      <c r="I380" s="8"/>
      <c r="J380" s="8"/>
      <c r="K380" s="8"/>
      <c r="L380" s="8"/>
    </row>
    <row r="381" spans="5:12" ht="12" customHeight="1" x14ac:dyDescent="0.25"/>
    <row r="382" spans="5:12" ht="12" customHeight="1" x14ac:dyDescent="0.25"/>
    <row r="383" spans="5:12" ht="12" customHeight="1" x14ac:dyDescent="0.25"/>
    <row r="384" spans="5:12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  <row r="1001" ht="12" customHeight="1" x14ac:dyDescent="0.25"/>
    <row r="1002" ht="12" customHeight="1" x14ac:dyDescent="0.25"/>
    <row r="1003" ht="12" customHeight="1" x14ac:dyDescent="0.25"/>
    <row r="1004" ht="12" customHeight="1" x14ac:dyDescent="0.25"/>
    <row r="1005" ht="12" customHeight="1" x14ac:dyDescent="0.25"/>
    <row r="1006" ht="12" customHeight="1" x14ac:dyDescent="0.25"/>
    <row r="1007" ht="12" customHeight="1" x14ac:dyDescent="0.25"/>
    <row r="1008" ht="12" customHeight="1" x14ac:dyDescent="0.25"/>
    <row r="1009" ht="12" customHeight="1" x14ac:dyDescent="0.25"/>
    <row r="1010" ht="12" customHeight="1" x14ac:dyDescent="0.25"/>
    <row r="1011" ht="12" customHeight="1" x14ac:dyDescent="0.25"/>
    <row r="1012" ht="12" customHeight="1" x14ac:dyDescent="0.25"/>
    <row r="1013" ht="12" customHeight="1" x14ac:dyDescent="0.25"/>
    <row r="1014" ht="12" customHeight="1" x14ac:dyDescent="0.25"/>
    <row r="1015" ht="12" customHeight="1" x14ac:dyDescent="0.25"/>
    <row r="1016" ht="12" customHeight="1" x14ac:dyDescent="0.25"/>
    <row r="1017" ht="12" customHeight="1" x14ac:dyDescent="0.25"/>
    <row r="1018" ht="12" customHeight="1" x14ac:dyDescent="0.25"/>
    <row r="1019" ht="12" customHeight="1" x14ac:dyDescent="0.25"/>
    <row r="1020" ht="12" customHeight="1" x14ac:dyDescent="0.25"/>
    <row r="1021" ht="12" customHeight="1" x14ac:dyDescent="0.25"/>
    <row r="1022" ht="12" customHeight="1" x14ac:dyDescent="0.25"/>
    <row r="1023" ht="12" customHeight="1" x14ac:dyDescent="0.25"/>
    <row r="1024" ht="12" customHeight="1" x14ac:dyDescent="0.25"/>
    <row r="1025" ht="12" customHeight="1" x14ac:dyDescent="0.25"/>
    <row r="1026" ht="12" customHeight="1" x14ac:dyDescent="0.25"/>
    <row r="1027" ht="12" customHeight="1" x14ac:dyDescent="0.25"/>
    <row r="1028" ht="12" customHeight="1" x14ac:dyDescent="0.25"/>
    <row r="1029" ht="12" customHeight="1" x14ac:dyDescent="0.25"/>
    <row r="1030" ht="12" customHeight="1" x14ac:dyDescent="0.25"/>
    <row r="1031" ht="12" customHeight="1" x14ac:dyDescent="0.25"/>
    <row r="1032" ht="12" customHeight="1" x14ac:dyDescent="0.25"/>
    <row r="1033" ht="12" customHeight="1" x14ac:dyDescent="0.25"/>
    <row r="1034" ht="12" customHeight="1" x14ac:dyDescent="0.25"/>
    <row r="1035" ht="12" customHeight="1" x14ac:dyDescent="0.25"/>
    <row r="1036" ht="12" customHeight="1" x14ac:dyDescent="0.25"/>
    <row r="1037" ht="12" customHeight="1" x14ac:dyDescent="0.25"/>
    <row r="1038" ht="12" customHeight="1" x14ac:dyDescent="0.25"/>
    <row r="1039" ht="12" customHeight="1" x14ac:dyDescent="0.25"/>
    <row r="1040" ht="12" customHeight="1" x14ac:dyDescent="0.25"/>
    <row r="1041" ht="12" customHeight="1" x14ac:dyDescent="0.25"/>
    <row r="1042" ht="12" customHeight="1" x14ac:dyDescent="0.25"/>
    <row r="1043" ht="12" customHeight="1" x14ac:dyDescent="0.25"/>
    <row r="1044" ht="12" customHeight="1" x14ac:dyDescent="0.25"/>
    <row r="1045" ht="12" customHeight="1" x14ac:dyDescent="0.25"/>
    <row r="1046" ht="12" customHeight="1" x14ac:dyDescent="0.25"/>
    <row r="1047" ht="12" customHeight="1" x14ac:dyDescent="0.25"/>
    <row r="1048" ht="12" customHeight="1" x14ac:dyDescent="0.25"/>
    <row r="1049" ht="12" customHeight="1" x14ac:dyDescent="0.25"/>
    <row r="1050" ht="12" customHeight="1" x14ac:dyDescent="0.25"/>
    <row r="1051" ht="12" customHeight="1" x14ac:dyDescent="0.25"/>
    <row r="1052" ht="12" customHeight="1" x14ac:dyDescent="0.25"/>
    <row r="1053" ht="12" customHeight="1" x14ac:dyDescent="0.25"/>
    <row r="1054" ht="12" customHeight="1" x14ac:dyDescent="0.25"/>
    <row r="1055" ht="12" customHeight="1" x14ac:dyDescent="0.25"/>
    <row r="1056" ht="12" customHeight="1" x14ac:dyDescent="0.25"/>
    <row r="1057" ht="12" customHeight="1" x14ac:dyDescent="0.25"/>
    <row r="1058" ht="12" customHeight="1" x14ac:dyDescent="0.25"/>
    <row r="1059" ht="12" customHeight="1" x14ac:dyDescent="0.25"/>
    <row r="1060" ht="12" customHeight="1" x14ac:dyDescent="0.25"/>
    <row r="1061" ht="12" customHeight="1" x14ac:dyDescent="0.25"/>
    <row r="1062" ht="12" customHeight="1" x14ac:dyDescent="0.25"/>
    <row r="1063" ht="12" customHeight="1" x14ac:dyDescent="0.25"/>
    <row r="1064" ht="12" customHeight="1" x14ac:dyDescent="0.25"/>
    <row r="1065" ht="12" customHeight="1" x14ac:dyDescent="0.25"/>
    <row r="1066" ht="12" customHeight="1" x14ac:dyDescent="0.25"/>
    <row r="1067" ht="12" customHeight="1" x14ac:dyDescent="0.25"/>
    <row r="1068" ht="12" customHeight="1" x14ac:dyDescent="0.25"/>
    <row r="1069" ht="12" customHeight="1" x14ac:dyDescent="0.25"/>
    <row r="1070" ht="12" customHeight="1" x14ac:dyDescent="0.25"/>
    <row r="1071" ht="12" customHeight="1" x14ac:dyDescent="0.25"/>
    <row r="1072" ht="12" customHeight="1" x14ac:dyDescent="0.25"/>
    <row r="1073" ht="12" customHeight="1" x14ac:dyDescent="0.25"/>
    <row r="1074" ht="12" customHeight="1" x14ac:dyDescent="0.25"/>
    <row r="1075" ht="12" customHeight="1" x14ac:dyDescent="0.25"/>
    <row r="1076" ht="12" customHeight="1" x14ac:dyDescent="0.25"/>
    <row r="1077" ht="12" customHeight="1" x14ac:dyDescent="0.25"/>
    <row r="1078" ht="12" customHeight="1" x14ac:dyDescent="0.25"/>
    <row r="1079" ht="12" customHeight="1" x14ac:dyDescent="0.25"/>
    <row r="1080" ht="12" customHeight="1" x14ac:dyDescent="0.25"/>
    <row r="1081" ht="12" customHeight="1" x14ac:dyDescent="0.25"/>
    <row r="1082" ht="12" customHeight="1" x14ac:dyDescent="0.25"/>
    <row r="1083" ht="12" customHeight="1" x14ac:dyDescent="0.25"/>
    <row r="1084" ht="12" customHeight="1" x14ac:dyDescent="0.25"/>
    <row r="1085" ht="12" customHeight="1" x14ac:dyDescent="0.25"/>
    <row r="1086" ht="12" customHeight="1" x14ac:dyDescent="0.25"/>
    <row r="1087" ht="12" customHeight="1" x14ac:dyDescent="0.25"/>
    <row r="1088" ht="12" customHeight="1" x14ac:dyDescent="0.25"/>
    <row r="1089" ht="12" customHeight="1" x14ac:dyDescent="0.25"/>
    <row r="1090" ht="12" customHeight="1" x14ac:dyDescent="0.25"/>
    <row r="1091" ht="12" customHeight="1" x14ac:dyDescent="0.25"/>
    <row r="1092" ht="12" customHeight="1" x14ac:dyDescent="0.25"/>
    <row r="1093" ht="12" customHeight="1" x14ac:dyDescent="0.25"/>
    <row r="1094" ht="12" customHeight="1" x14ac:dyDescent="0.25"/>
    <row r="1095" ht="12" customHeight="1" x14ac:dyDescent="0.25"/>
    <row r="1096" ht="12" customHeight="1" x14ac:dyDescent="0.25"/>
    <row r="1097" ht="12" customHeight="1" x14ac:dyDescent="0.25"/>
    <row r="1098" ht="12" customHeight="1" x14ac:dyDescent="0.25"/>
    <row r="1099" ht="12" customHeight="1" x14ac:dyDescent="0.25"/>
    <row r="1100" ht="12" customHeight="1" x14ac:dyDescent="0.25"/>
    <row r="1101" ht="12" customHeight="1" x14ac:dyDescent="0.25"/>
    <row r="1102" ht="12" customHeight="1" x14ac:dyDescent="0.25"/>
    <row r="1103" ht="12" customHeight="1" x14ac:dyDescent="0.25"/>
    <row r="1104" ht="12" customHeight="1" x14ac:dyDescent="0.25"/>
    <row r="1105" ht="12" customHeight="1" x14ac:dyDescent="0.25"/>
    <row r="1106" ht="12" customHeight="1" x14ac:dyDescent="0.25"/>
    <row r="1107" ht="12" customHeight="1" x14ac:dyDescent="0.25"/>
    <row r="1108" ht="12" customHeight="1" x14ac:dyDescent="0.25"/>
    <row r="1109" ht="12" customHeight="1" x14ac:dyDescent="0.25"/>
    <row r="1110" ht="12" customHeight="1" x14ac:dyDescent="0.25"/>
    <row r="1111" ht="12" customHeight="1" x14ac:dyDescent="0.25"/>
    <row r="1112" ht="12" customHeight="1" x14ac:dyDescent="0.25"/>
    <row r="1113" ht="12" customHeight="1" x14ac:dyDescent="0.25"/>
    <row r="1114" ht="12" customHeight="1" x14ac:dyDescent="0.25"/>
    <row r="1115" ht="12" customHeight="1" x14ac:dyDescent="0.25"/>
    <row r="1116" ht="12" customHeight="1" x14ac:dyDescent="0.25"/>
    <row r="1117" ht="12" customHeight="1" x14ac:dyDescent="0.25"/>
    <row r="1118" ht="12" customHeight="1" x14ac:dyDescent="0.25"/>
    <row r="1119" ht="12" customHeight="1" x14ac:dyDescent="0.25"/>
    <row r="1120" ht="12" customHeight="1" x14ac:dyDescent="0.25"/>
    <row r="1121" ht="12" customHeight="1" x14ac:dyDescent="0.25"/>
    <row r="1122" ht="12" customHeight="1" x14ac:dyDescent="0.25"/>
    <row r="1123" ht="12" customHeight="1" x14ac:dyDescent="0.25"/>
    <row r="1124" ht="12" customHeight="1" x14ac:dyDescent="0.25"/>
    <row r="1125" ht="12" customHeight="1" x14ac:dyDescent="0.25"/>
    <row r="1126" ht="12" customHeight="1" x14ac:dyDescent="0.25"/>
    <row r="1127" ht="12" customHeight="1" x14ac:dyDescent="0.25"/>
    <row r="1128" ht="12" customHeight="1" x14ac:dyDescent="0.25"/>
    <row r="1129" ht="12" customHeight="1" x14ac:dyDescent="0.25"/>
    <row r="1130" ht="12" customHeight="1" x14ac:dyDescent="0.25"/>
    <row r="1131" ht="12" customHeight="1" x14ac:dyDescent="0.25"/>
    <row r="1132" ht="12" customHeight="1" x14ac:dyDescent="0.25"/>
    <row r="1133" ht="12" customHeight="1" x14ac:dyDescent="0.25"/>
    <row r="1134" ht="12" customHeight="1" x14ac:dyDescent="0.25"/>
    <row r="1135" ht="12" customHeight="1" x14ac:dyDescent="0.25"/>
    <row r="1136" ht="12" customHeight="1" x14ac:dyDescent="0.25"/>
    <row r="1137" ht="12" customHeight="1" x14ac:dyDescent="0.25"/>
    <row r="1138" ht="12" customHeight="1" x14ac:dyDescent="0.25"/>
    <row r="1139" ht="12" customHeight="1" x14ac:dyDescent="0.25"/>
    <row r="1140" ht="12" customHeight="1" x14ac:dyDescent="0.25"/>
    <row r="1141" ht="12" customHeight="1" x14ac:dyDescent="0.25"/>
    <row r="1142" ht="12" customHeight="1" x14ac:dyDescent="0.25"/>
    <row r="1143" ht="12" customHeight="1" x14ac:dyDescent="0.25"/>
    <row r="1144" ht="12" customHeight="1" x14ac:dyDescent="0.25"/>
    <row r="1145" ht="12" customHeight="1" x14ac:dyDescent="0.25"/>
    <row r="1146" ht="12" customHeight="1" x14ac:dyDescent="0.25"/>
    <row r="1147" ht="12" customHeight="1" x14ac:dyDescent="0.25"/>
    <row r="1148" ht="12" customHeight="1" x14ac:dyDescent="0.25"/>
    <row r="1149" ht="12" customHeight="1" x14ac:dyDescent="0.25"/>
    <row r="1150" ht="12" customHeight="1" x14ac:dyDescent="0.25"/>
    <row r="1151" ht="12" customHeight="1" x14ac:dyDescent="0.25"/>
    <row r="1152" ht="12" customHeight="1" x14ac:dyDescent="0.25"/>
    <row r="1153" ht="12" customHeight="1" x14ac:dyDescent="0.25"/>
    <row r="1154" ht="12" customHeight="1" x14ac:dyDescent="0.25"/>
    <row r="1155" ht="12" customHeight="1" x14ac:dyDescent="0.25"/>
    <row r="1156" ht="12" customHeight="1" x14ac:dyDescent="0.25"/>
    <row r="1157" ht="12" customHeight="1" x14ac:dyDescent="0.25"/>
    <row r="1158" ht="12" customHeight="1" x14ac:dyDescent="0.25"/>
    <row r="1159" ht="12" customHeight="1" x14ac:dyDescent="0.25"/>
    <row r="1160" ht="12" customHeight="1" x14ac:dyDescent="0.25"/>
    <row r="1161" ht="12" customHeight="1" x14ac:dyDescent="0.25"/>
    <row r="1162" ht="12" customHeight="1" x14ac:dyDescent="0.25"/>
    <row r="1163" ht="12" customHeight="1" x14ac:dyDescent="0.25"/>
    <row r="1164" ht="12" customHeight="1" x14ac:dyDescent="0.25"/>
    <row r="1165" ht="12" customHeight="1" x14ac:dyDescent="0.25"/>
    <row r="1166" ht="12" customHeight="1" x14ac:dyDescent="0.25"/>
    <row r="1167" ht="12" customHeight="1" x14ac:dyDescent="0.25"/>
    <row r="1168" ht="12" customHeight="1" x14ac:dyDescent="0.25"/>
    <row r="1169" ht="12" customHeight="1" x14ac:dyDescent="0.25"/>
    <row r="1170" ht="12" customHeight="1" x14ac:dyDescent="0.25"/>
    <row r="1171" ht="12" customHeight="1" x14ac:dyDescent="0.25"/>
    <row r="1172" ht="12" customHeight="1" x14ac:dyDescent="0.25"/>
    <row r="1173" ht="12" customHeight="1" x14ac:dyDescent="0.25"/>
    <row r="1174" ht="12" customHeight="1" x14ac:dyDescent="0.25"/>
    <row r="1175" ht="12" customHeight="1" x14ac:dyDescent="0.25"/>
    <row r="1176" ht="12" customHeight="1" x14ac:dyDescent="0.25"/>
    <row r="1177" ht="12" customHeight="1" x14ac:dyDescent="0.25"/>
    <row r="1178" ht="12" customHeight="1" x14ac:dyDescent="0.25"/>
    <row r="1179" ht="12" customHeight="1" x14ac:dyDescent="0.25"/>
    <row r="1180" ht="12" customHeight="1" x14ac:dyDescent="0.25"/>
    <row r="1181" ht="12" customHeight="1" x14ac:dyDescent="0.25"/>
    <row r="1182" ht="12" customHeight="1" x14ac:dyDescent="0.25"/>
    <row r="1183" ht="12" customHeight="1" x14ac:dyDescent="0.25"/>
    <row r="1184" ht="12" customHeight="1" x14ac:dyDescent="0.25"/>
    <row r="1185" ht="12" customHeight="1" x14ac:dyDescent="0.25"/>
    <row r="1186" ht="12" customHeight="1" x14ac:dyDescent="0.25"/>
    <row r="1187" ht="12" customHeight="1" x14ac:dyDescent="0.25"/>
    <row r="1188" ht="12" customHeight="1" x14ac:dyDescent="0.25"/>
    <row r="1189" ht="12" customHeight="1" x14ac:dyDescent="0.25"/>
    <row r="1190" ht="12" customHeight="1" x14ac:dyDescent="0.25"/>
    <row r="1191" ht="12" customHeight="1" x14ac:dyDescent="0.25"/>
    <row r="1192" ht="12" customHeight="1" x14ac:dyDescent="0.25"/>
    <row r="1193" ht="12" customHeight="1" x14ac:dyDescent="0.25"/>
    <row r="1194" ht="12" customHeight="1" x14ac:dyDescent="0.25"/>
    <row r="1195" ht="12" customHeight="1" x14ac:dyDescent="0.25"/>
    <row r="1196" ht="12" customHeight="1" x14ac:dyDescent="0.25"/>
    <row r="1197" ht="12" customHeight="1" x14ac:dyDescent="0.25"/>
    <row r="1198" ht="12" customHeight="1" x14ac:dyDescent="0.25"/>
    <row r="1199" ht="12" customHeight="1" x14ac:dyDescent="0.25"/>
    <row r="1200" ht="12" customHeight="1" x14ac:dyDescent="0.25"/>
    <row r="1201" ht="12" customHeight="1" x14ac:dyDescent="0.25"/>
    <row r="1202" ht="12" customHeight="1" x14ac:dyDescent="0.25"/>
    <row r="1203" ht="12" customHeight="1" x14ac:dyDescent="0.25"/>
    <row r="1204" ht="12" customHeight="1" x14ac:dyDescent="0.25"/>
    <row r="1205" ht="12" customHeight="1" x14ac:dyDescent="0.25"/>
    <row r="1206" ht="12" customHeight="1" x14ac:dyDescent="0.25"/>
    <row r="1207" ht="12" customHeight="1" x14ac:dyDescent="0.25"/>
    <row r="1208" ht="12" customHeight="1" x14ac:dyDescent="0.25"/>
    <row r="1209" ht="12" customHeight="1" x14ac:dyDescent="0.25"/>
    <row r="1210" ht="12" customHeight="1" x14ac:dyDescent="0.25"/>
    <row r="1211" ht="12" customHeight="1" x14ac:dyDescent="0.25"/>
    <row r="1212" ht="12" customHeight="1" x14ac:dyDescent="0.25"/>
    <row r="1213" ht="12" customHeight="1" x14ac:dyDescent="0.25"/>
    <row r="1214" ht="12" customHeight="1" x14ac:dyDescent="0.25"/>
    <row r="1215" ht="12" customHeight="1" x14ac:dyDescent="0.25"/>
    <row r="1216" ht="12" customHeight="1" x14ac:dyDescent="0.25"/>
    <row r="1217" ht="12" customHeight="1" x14ac:dyDescent="0.25"/>
    <row r="1218" ht="12" customHeight="1" x14ac:dyDescent="0.25"/>
    <row r="1219" ht="12" customHeight="1" x14ac:dyDescent="0.25"/>
    <row r="1220" ht="12" customHeight="1" x14ac:dyDescent="0.25"/>
    <row r="1221" ht="12" customHeight="1" x14ac:dyDescent="0.25"/>
    <row r="1222" ht="12" customHeight="1" x14ac:dyDescent="0.25"/>
    <row r="1223" ht="12" customHeight="1" x14ac:dyDescent="0.25"/>
    <row r="1224" ht="12" customHeight="1" x14ac:dyDescent="0.25"/>
    <row r="1225" ht="12" customHeight="1" x14ac:dyDescent="0.25"/>
    <row r="1226" ht="12" customHeight="1" x14ac:dyDescent="0.25"/>
    <row r="1227" ht="12" customHeight="1" x14ac:dyDescent="0.25"/>
    <row r="1228" ht="12" customHeight="1" x14ac:dyDescent="0.25"/>
    <row r="1229" ht="12" customHeight="1" x14ac:dyDescent="0.25"/>
    <row r="1230" ht="12" customHeight="1" x14ac:dyDescent="0.25"/>
    <row r="1231" ht="12" customHeight="1" x14ac:dyDescent="0.25"/>
    <row r="1232" ht="12" customHeight="1" x14ac:dyDescent="0.25"/>
    <row r="1233" ht="12" customHeight="1" x14ac:dyDescent="0.25"/>
    <row r="1234" ht="12" customHeight="1" x14ac:dyDescent="0.25"/>
    <row r="1235" ht="12" customHeight="1" x14ac:dyDescent="0.25"/>
    <row r="1236" ht="12" customHeight="1" x14ac:dyDescent="0.25"/>
    <row r="1237" ht="12" customHeight="1" x14ac:dyDescent="0.25"/>
    <row r="1238" ht="12" customHeight="1" x14ac:dyDescent="0.25"/>
    <row r="1239" ht="12" customHeight="1" x14ac:dyDescent="0.25"/>
    <row r="1240" ht="12" customHeight="1" x14ac:dyDescent="0.25"/>
    <row r="1241" ht="12" customHeight="1" x14ac:dyDescent="0.25"/>
    <row r="1242" ht="12" customHeight="1" x14ac:dyDescent="0.25"/>
    <row r="1243" ht="12" customHeight="1" x14ac:dyDescent="0.25"/>
    <row r="1244" ht="12" customHeight="1" x14ac:dyDescent="0.25"/>
    <row r="1245" ht="12" customHeight="1" x14ac:dyDescent="0.25"/>
    <row r="1246" ht="12" customHeight="1" x14ac:dyDescent="0.25"/>
    <row r="1247" ht="12" customHeight="1" x14ac:dyDescent="0.25"/>
    <row r="1248" ht="12" customHeight="1" x14ac:dyDescent="0.25"/>
    <row r="1249" ht="12" customHeight="1" x14ac:dyDescent="0.25"/>
    <row r="1250" ht="12" customHeight="1" x14ac:dyDescent="0.25"/>
    <row r="1251" ht="12" customHeight="1" x14ac:dyDescent="0.25"/>
    <row r="1252" ht="12" customHeight="1" x14ac:dyDescent="0.25"/>
    <row r="1253" ht="12" customHeight="1" x14ac:dyDescent="0.25"/>
    <row r="1254" ht="12" customHeight="1" x14ac:dyDescent="0.25"/>
    <row r="1255" ht="12" customHeight="1" x14ac:dyDescent="0.25"/>
    <row r="1256" ht="12" customHeight="1" x14ac:dyDescent="0.25"/>
    <row r="1257" ht="12" customHeight="1" x14ac:dyDescent="0.25"/>
    <row r="1258" ht="12" customHeight="1" x14ac:dyDescent="0.25"/>
    <row r="1259" ht="12" customHeight="1" x14ac:dyDescent="0.25"/>
    <row r="1260" ht="12" customHeight="1" x14ac:dyDescent="0.25"/>
    <row r="1261" ht="12" customHeight="1" x14ac:dyDescent="0.25"/>
    <row r="1262" ht="12" customHeight="1" x14ac:dyDescent="0.25"/>
    <row r="1263" ht="12" customHeight="1" x14ac:dyDescent="0.25"/>
    <row r="1264" ht="12" customHeight="1" x14ac:dyDescent="0.25"/>
    <row r="1265" ht="12" customHeight="1" x14ac:dyDescent="0.25"/>
    <row r="1266" ht="12" customHeight="1" x14ac:dyDescent="0.25"/>
    <row r="1267" ht="12" customHeight="1" x14ac:dyDescent="0.25"/>
    <row r="1268" ht="12" customHeight="1" x14ac:dyDescent="0.25"/>
    <row r="1269" ht="12" customHeight="1" x14ac:dyDescent="0.25"/>
    <row r="1270" ht="12" customHeight="1" x14ac:dyDescent="0.25"/>
    <row r="1271" ht="12" customHeight="1" x14ac:dyDescent="0.25"/>
    <row r="1272" ht="12" customHeight="1" x14ac:dyDescent="0.25"/>
    <row r="1273" ht="12" customHeight="1" x14ac:dyDescent="0.25"/>
    <row r="1274" ht="12" customHeight="1" x14ac:dyDescent="0.25"/>
    <row r="1275" ht="12" customHeight="1" x14ac:dyDescent="0.25"/>
    <row r="1276" ht="12" customHeight="1" x14ac:dyDescent="0.25"/>
    <row r="1277" ht="12" customHeight="1" x14ac:dyDescent="0.25"/>
    <row r="1278" ht="12" customHeight="1" x14ac:dyDescent="0.25"/>
    <row r="1279" ht="12" customHeight="1" x14ac:dyDescent="0.25"/>
    <row r="1280" ht="12" customHeight="1" x14ac:dyDescent="0.25"/>
    <row r="1281" ht="12" customHeight="1" x14ac:dyDescent="0.25"/>
    <row r="1282" ht="12" customHeight="1" x14ac:dyDescent="0.25"/>
    <row r="1283" ht="12" customHeight="1" x14ac:dyDescent="0.25"/>
    <row r="1284" ht="12" customHeight="1" x14ac:dyDescent="0.25"/>
    <row r="1285" ht="12" customHeight="1" x14ac:dyDescent="0.25"/>
    <row r="1286" ht="12" customHeight="1" x14ac:dyDescent="0.25"/>
    <row r="1287" ht="12" customHeight="1" x14ac:dyDescent="0.25"/>
    <row r="1288" ht="12" customHeight="1" x14ac:dyDescent="0.25"/>
    <row r="1289" ht="12" customHeight="1" x14ac:dyDescent="0.25"/>
    <row r="1290" ht="12" customHeight="1" x14ac:dyDescent="0.25"/>
    <row r="1291" ht="12" customHeight="1" x14ac:dyDescent="0.25"/>
    <row r="1292" ht="12" customHeight="1" x14ac:dyDescent="0.25"/>
    <row r="1293" ht="12" customHeight="1" x14ac:dyDescent="0.25"/>
    <row r="1294" ht="12" customHeight="1" x14ac:dyDescent="0.25"/>
    <row r="1295" ht="12" customHeight="1" x14ac:dyDescent="0.25"/>
    <row r="1296" ht="12" customHeight="1" x14ac:dyDescent="0.25"/>
    <row r="1297" ht="12" customHeight="1" x14ac:dyDescent="0.25"/>
    <row r="1298" ht="12" customHeight="1" x14ac:dyDescent="0.25"/>
    <row r="1299" ht="12" customHeight="1" x14ac:dyDescent="0.25"/>
    <row r="1300" ht="12" customHeight="1" x14ac:dyDescent="0.25"/>
    <row r="1301" ht="12" customHeight="1" x14ac:dyDescent="0.25"/>
    <row r="1302" ht="12" customHeight="1" x14ac:dyDescent="0.25"/>
    <row r="1303" ht="12" customHeight="1" x14ac:dyDescent="0.25"/>
    <row r="1304" ht="12" customHeight="1" x14ac:dyDescent="0.25"/>
    <row r="1305" ht="12" customHeight="1" x14ac:dyDescent="0.25"/>
    <row r="1306" ht="12" customHeight="1" x14ac:dyDescent="0.25"/>
    <row r="1307" ht="12" customHeight="1" x14ac:dyDescent="0.25"/>
    <row r="1308" ht="12" customHeight="1" x14ac:dyDescent="0.25"/>
    <row r="1309" ht="12" customHeight="1" x14ac:dyDescent="0.25"/>
    <row r="1310" ht="12" customHeight="1" x14ac:dyDescent="0.25"/>
    <row r="1311" ht="12" customHeight="1" x14ac:dyDescent="0.25"/>
    <row r="1312" ht="12" customHeight="1" x14ac:dyDescent="0.25"/>
    <row r="1313" ht="12" customHeight="1" x14ac:dyDescent="0.25"/>
    <row r="1314" ht="12" customHeight="1" x14ac:dyDescent="0.25"/>
    <row r="1315" ht="12" customHeight="1" x14ac:dyDescent="0.25"/>
    <row r="1316" ht="12" customHeight="1" x14ac:dyDescent="0.25"/>
    <row r="1317" ht="12" customHeight="1" x14ac:dyDescent="0.25"/>
    <row r="1318" ht="12" customHeight="1" x14ac:dyDescent="0.25"/>
    <row r="1319" ht="12" customHeight="1" x14ac:dyDescent="0.25"/>
    <row r="1320" ht="12" customHeight="1" x14ac:dyDescent="0.25"/>
    <row r="1321" ht="12" customHeight="1" x14ac:dyDescent="0.25"/>
    <row r="1322" ht="12" customHeight="1" x14ac:dyDescent="0.25"/>
    <row r="1323" ht="12" customHeight="1" x14ac:dyDescent="0.25"/>
    <row r="1324" ht="12" customHeight="1" x14ac:dyDescent="0.25"/>
    <row r="1325" ht="12" customHeight="1" x14ac:dyDescent="0.25"/>
    <row r="1326" ht="12" customHeight="1" x14ac:dyDescent="0.25"/>
    <row r="1327" ht="12" customHeight="1" x14ac:dyDescent="0.25"/>
    <row r="1328" ht="12" customHeight="1" x14ac:dyDescent="0.25"/>
    <row r="1329" ht="12" customHeight="1" x14ac:dyDescent="0.25"/>
    <row r="1330" ht="12" customHeight="1" x14ac:dyDescent="0.25"/>
    <row r="1331" ht="12" customHeight="1" x14ac:dyDescent="0.25"/>
    <row r="1332" ht="12" customHeight="1" x14ac:dyDescent="0.25"/>
    <row r="1333" ht="12" customHeight="1" x14ac:dyDescent="0.25"/>
    <row r="1334" ht="12" customHeight="1" x14ac:dyDescent="0.25"/>
    <row r="1335" ht="12" customHeight="1" x14ac:dyDescent="0.25"/>
    <row r="1336" ht="12" customHeight="1" x14ac:dyDescent="0.25"/>
    <row r="1337" ht="12" customHeight="1" x14ac:dyDescent="0.25"/>
    <row r="1338" ht="12" customHeight="1" x14ac:dyDescent="0.25"/>
    <row r="1339" ht="12" customHeight="1" x14ac:dyDescent="0.25"/>
    <row r="1340" ht="12" customHeight="1" x14ac:dyDescent="0.25"/>
    <row r="1341" ht="12" customHeight="1" x14ac:dyDescent="0.25"/>
    <row r="1342" ht="12" customHeight="1" x14ac:dyDescent="0.25"/>
    <row r="1343" ht="12" customHeight="1" x14ac:dyDescent="0.25"/>
    <row r="1344" ht="12" customHeight="1" x14ac:dyDescent="0.25"/>
    <row r="1345" ht="12" customHeight="1" x14ac:dyDescent="0.25"/>
    <row r="1346" ht="12" customHeight="1" x14ac:dyDescent="0.25"/>
    <row r="1347" ht="12" customHeight="1" x14ac:dyDescent="0.25"/>
    <row r="1348" ht="12" customHeight="1" x14ac:dyDescent="0.25"/>
    <row r="1349" ht="12" customHeight="1" x14ac:dyDescent="0.25"/>
    <row r="1350" ht="12" customHeight="1" x14ac:dyDescent="0.25"/>
    <row r="1351" ht="12" customHeight="1" x14ac:dyDescent="0.25"/>
    <row r="1352" ht="12" customHeight="1" x14ac:dyDescent="0.25"/>
    <row r="1353" ht="12" customHeight="1" x14ac:dyDescent="0.25"/>
    <row r="1354" ht="12" customHeight="1" x14ac:dyDescent="0.25"/>
    <row r="1355" ht="12" customHeight="1" x14ac:dyDescent="0.25"/>
    <row r="1356" ht="12" customHeight="1" x14ac:dyDescent="0.25"/>
    <row r="1357" ht="12" customHeight="1" x14ac:dyDescent="0.25"/>
    <row r="1358" ht="12" customHeight="1" x14ac:dyDescent="0.25"/>
    <row r="1359" ht="12" customHeight="1" x14ac:dyDescent="0.25"/>
    <row r="1360" ht="12" customHeight="1" x14ac:dyDescent="0.25"/>
    <row r="1361" ht="12" customHeight="1" x14ac:dyDescent="0.25"/>
    <row r="1362" ht="12" customHeight="1" x14ac:dyDescent="0.25"/>
    <row r="1363" ht="12" customHeight="1" x14ac:dyDescent="0.25"/>
    <row r="1364" ht="12" customHeight="1" x14ac:dyDescent="0.25"/>
    <row r="1365" ht="12" customHeight="1" x14ac:dyDescent="0.25"/>
    <row r="1366" ht="12" customHeight="1" x14ac:dyDescent="0.25"/>
    <row r="1367" ht="12" customHeight="1" x14ac:dyDescent="0.25"/>
    <row r="1368" ht="12" customHeight="1" x14ac:dyDescent="0.25"/>
    <row r="1369" ht="12" customHeight="1" x14ac:dyDescent="0.25"/>
    <row r="1370" ht="12" customHeight="1" x14ac:dyDescent="0.25"/>
    <row r="1371" ht="12" customHeight="1" x14ac:dyDescent="0.25"/>
    <row r="1372" ht="12" customHeight="1" x14ac:dyDescent="0.25"/>
    <row r="1373" ht="12" customHeight="1" x14ac:dyDescent="0.25"/>
    <row r="1374" ht="12" customHeight="1" x14ac:dyDescent="0.25"/>
    <row r="1375" ht="12" customHeight="1" x14ac:dyDescent="0.25"/>
    <row r="1376" ht="12" customHeight="1" x14ac:dyDescent="0.25"/>
    <row r="1377" ht="12" customHeight="1" x14ac:dyDescent="0.25"/>
    <row r="1378" ht="12" customHeight="1" x14ac:dyDescent="0.25"/>
    <row r="1379" ht="12" customHeight="1" x14ac:dyDescent="0.25"/>
    <row r="1380" ht="12" customHeight="1" x14ac:dyDescent="0.25"/>
    <row r="1381" ht="12" customHeight="1" x14ac:dyDescent="0.25"/>
    <row r="1382" ht="12" customHeight="1" x14ac:dyDescent="0.25"/>
    <row r="1383" ht="12" customHeight="1" x14ac:dyDescent="0.25"/>
    <row r="1384" ht="12" customHeight="1" x14ac:dyDescent="0.25"/>
    <row r="1385" ht="12" customHeight="1" x14ac:dyDescent="0.25"/>
    <row r="1386" ht="12" customHeight="1" x14ac:dyDescent="0.25"/>
    <row r="1387" ht="12" customHeight="1" x14ac:dyDescent="0.25"/>
    <row r="1388" ht="12" customHeight="1" x14ac:dyDescent="0.25"/>
    <row r="1389" ht="12" customHeight="1" x14ac:dyDescent="0.25"/>
    <row r="1390" ht="12" customHeight="1" x14ac:dyDescent="0.25"/>
    <row r="1391" ht="12" customHeight="1" x14ac:dyDescent="0.25"/>
    <row r="1392" ht="12" customHeight="1" x14ac:dyDescent="0.25"/>
    <row r="1393" ht="12" customHeight="1" x14ac:dyDescent="0.25"/>
    <row r="1394" ht="12" customHeight="1" x14ac:dyDescent="0.25"/>
    <row r="1395" ht="12" customHeight="1" x14ac:dyDescent="0.25"/>
    <row r="1396" ht="12" customHeight="1" x14ac:dyDescent="0.25"/>
    <row r="1397" ht="12" customHeight="1" x14ac:dyDescent="0.25"/>
    <row r="1398" ht="12" customHeight="1" x14ac:dyDescent="0.25"/>
    <row r="1399" ht="12" customHeight="1" x14ac:dyDescent="0.25"/>
    <row r="1400" ht="12" customHeight="1" x14ac:dyDescent="0.25"/>
    <row r="1401" ht="12" customHeight="1" x14ac:dyDescent="0.25"/>
    <row r="1402" ht="12" customHeight="1" x14ac:dyDescent="0.25"/>
    <row r="1403" ht="12" customHeight="1" x14ac:dyDescent="0.25"/>
    <row r="1404" ht="12" customHeight="1" x14ac:dyDescent="0.25"/>
    <row r="1405" ht="12" customHeight="1" x14ac:dyDescent="0.25"/>
    <row r="1406" ht="12" customHeight="1" x14ac:dyDescent="0.25"/>
    <row r="1407" ht="12" customHeight="1" x14ac:dyDescent="0.25"/>
    <row r="1408" ht="12" customHeight="1" x14ac:dyDescent="0.25"/>
    <row r="1409" ht="12" customHeight="1" x14ac:dyDescent="0.25"/>
    <row r="1410" ht="12" customHeight="1" x14ac:dyDescent="0.25"/>
    <row r="1411" ht="12" customHeight="1" x14ac:dyDescent="0.25"/>
    <row r="1412" ht="12" customHeight="1" x14ac:dyDescent="0.25"/>
    <row r="1413" ht="12" customHeight="1" x14ac:dyDescent="0.25"/>
    <row r="1414" ht="12" customHeight="1" x14ac:dyDescent="0.25"/>
    <row r="1415" ht="12" customHeight="1" x14ac:dyDescent="0.25"/>
    <row r="1416" ht="12" customHeight="1" x14ac:dyDescent="0.25"/>
    <row r="1417" ht="12" customHeight="1" x14ac:dyDescent="0.25"/>
    <row r="1418" ht="12" customHeight="1" x14ac:dyDescent="0.25"/>
    <row r="1419" ht="12" customHeight="1" x14ac:dyDescent="0.25"/>
    <row r="1420" ht="12" customHeight="1" x14ac:dyDescent="0.25"/>
    <row r="1421" ht="12" customHeight="1" x14ac:dyDescent="0.25"/>
    <row r="1422" ht="12" customHeight="1" x14ac:dyDescent="0.25"/>
    <row r="1423" ht="12" customHeight="1" x14ac:dyDescent="0.25"/>
    <row r="1424" ht="12" customHeight="1" x14ac:dyDescent="0.25"/>
    <row r="1425" ht="12" customHeight="1" x14ac:dyDescent="0.25"/>
    <row r="1426" ht="12" customHeight="1" x14ac:dyDescent="0.25"/>
    <row r="1427" ht="12" customHeight="1" x14ac:dyDescent="0.25"/>
    <row r="1428" ht="12" customHeight="1" x14ac:dyDescent="0.25"/>
    <row r="1429" ht="12" customHeight="1" x14ac:dyDescent="0.25"/>
    <row r="1430" ht="12" customHeight="1" x14ac:dyDescent="0.25"/>
    <row r="1431" ht="12" customHeight="1" x14ac:dyDescent="0.25"/>
    <row r="1432" ht="12" customHeight="1" x14ac:dyDescent="0.25"/>
    <row r="1433" ht="12" customHeight="1" x14ac:dyDescent="0.25"/>
    <row r="1434" ht="12" customHeight="1" x14ac:dyDescent="0.25"/>
    <row r="1435" ht="12" customHeight="1" x14ac:dyDescent="0.25"/>
    <row r="1436" ht="12" customHeight="1" x14ac:dyDescent="0.25"/>
    <row r="1437" ht="12" customHeight="1" x14ac:dyDescent="0.25"/>
    <row r="1438" ht="12" customHeight="1" x14ac:dyDescent="0.25"/>
    <row r="1439" ht="12" customHeight="1" x14ac:dyDescent="0.25"/>
    <row r="1440" ht="12" customHeight="1" x14ac:dyDescent="0.25"/>
    <row r="1441" ht="12" customHeight="1" x14ac:dyDescent="0.25"/>
    <row r="1442" ht="12" customHeight="1" x14ac:dyDescent="0.25"/>
    <row r="1443" ht="12" customHeight="1" x14ac:dyDescent="0.25"/>
    <row r="1444" ht="12" customHeight="1" x14ac:dyDescent="0.25"/>
    <row r="1445" ht="12" customHeight="1" x14ac:dyDescent="0.25"/>
    <row r="1446" ht="12" customHeight="1" x14ac:dyDescent="0.25"/>
    <row r="1447" ht="12" customHeight="1" x14ac:dyDescent="0.25"/>
    <row r="1448" ht="12" customHeight="1" x14ac:dyDescent="0.25"/>
    <row r="1449" ht="12" customHeight="1" x14ac:dyDescent="0.25"/>
    <row r="1450" ht="12" customHeight="1" x14ac:dyDescent="0.25"/>
    <row r="1451" ht="12" customHeight="1" x14ac:dyDescent="0.25"/>
    <row r="1452" ht="12" customHeight="1" x14ac:dyDescent="0.25"/>
    <row r="1453" ht="12" customHeight="1" x14ac:dyDescent="0.25"/>
    <row r="1454" ht="12" customHeight="1" x14ac:dyDescent="0.25"/>
    <row r="1455" ht="12" customHeight="1" x14ac:dyDescent="0.25"/>
    <row r="1456" ht="12" customHeight="1" x14ac:dyDescent="0.25"/>
    <row r="1457" ht="12" customHeight="1" x14ac:dyDescent="0.25"/>
    <row r="1458" ht="12" customHeight="1" x14ac:dyDescent="0.25"/>
    <row r="1459" ht="12" customHeight="1" x14ac:dyDescent="0.25"/>
    <row r="1460" ht="12" customHeight="1" x14ac:dyDescent="0.25"/>
    <row r="1461" ht="12" customHeight="1" x14ac:dyDescent="0.25"/>
    <row r="1462" ht="12" customHeight="1" x14ac:dyDescent="0.25"/>
    <row r="1463" ht="12" customHeight="1" x14ac:dyDescent="0.25"/>
    <row r="1464" ht="12" customHeight="1" x14ac:dyDescent="0.25"/>
    <row r="1465" ht="12" customHeight="1" x14ac:dyDescent="0.25"/>
    <row r="1466" ht="12" customHeight="1" x14ac:dyDescent="0.25"/>
    <row r="1467" ht="12" customHeight="1" x14ac:dyDescent="0.25"/>
    <row r="1468" ht="12" customHeight="1" x14ac:dyDescent="0.25"/>
    <row r="1469" ht="12" customHeight="1" x14ac:dyDescent="0.25"/>
    <row r="1470" ht="12" customHeight="1" x14ac:dyDescent="0.25"/>
    <row r="1471" ht="12" customHeight="1" x14ac:dyDescent="0.25"/>
    <row r="1472" ht="12" customHeight="1" x14ac:dyDescent="0.25"/>
    <row r="1473" ht="12" customHeight="1" x14ac:dyDescent="0.25"/>
    <row r="1474" ht="12" customHeight="1" x14ac:dyDescent="0.25"/>
    <row r="1475" ht="12" customHeight="1" x14ac:dyDescent="0.25"/>
    <row r="1476" ht="12" customHeight="1" x14ac:dyDescent="0.25"/>
    <row r="1477" ht="12" customHeight="1" x14ac:dyDescent="0.25"/>
    <row r="1478" ht="12" customHeight="1" x14ac:dyDescent="0.25"/>
    <row r="1479" ht="12" customHeight="1" x14ac:dyDescent="0.25"/>
    <row r="1480" ht="12" customHeight="1" x14ac:dyDescent="0.25"/>
    <row r="1481" ht="12" customHeight="1" x14ac:dyDescent="0.25"/>
    <row r="1482" ht="12" customHeight="1" x14ac:dyDescent="0.25"/>
    <row r="1483" ht="12" customHeight="1" x14ac:dyDescent="0.25"/>
    <row r="1484" ht="12" customHeight="1" x14ac:dyDescent="0.25"/>
    <row r="1485" ht="12" customHeight="1" x14ac:dyDescent="0.25"/>
    <row r="1486" ht="12" customHeight="1" x14ac:dyDescent="0.25"/>
    <row r="1487" ht="12" customHeight="1" x14ac:dyDescent="0.25"/>
    <row r="1488" ht="12" customHeight="1" x14ac:dyDescent="0.25"/>
    <row r="1489" ht="12" customHeight="1" x14ac:dyDescent="0.25"/>
    <row r="1490" ht="12" customHeight="1" x14ac:dyDescent="0.25"/>
    <row r="1491" ht="12" customHeight="1" x14ac:dyDescent="0.25"/>
    <row r="1492" ht="12" customHeight="1" x14ac:dyDescent="0.25"/>
    <row r="1493" ht="12" customHeight="1" x14ac:dyDescent="0.25"/>
    <row r="1494" ht="12" customHeight="1" x14ac:dyDescent="0.25"/>
    <row r="1495" ht="12" customHeight="1" x14ac:dyDescent="0.25"/>
    <row r="1496" ht="12" customHeight="1" x14ac:dyDescent="0.25"/>
    <row r="1497" ht="12" customHeight="1" x14ac:dyDescent="0.25"/>
    <row r="1498" ht="12" customHeight="1" x14ac:dyDescent="0.25"/>
    <row r="1499" ht="12" customHeight="1" x14ac:dyDescent="0.25"/>
    <row r="1500" ht="12" customHeight="1" x14ac:dyDescent="0.25"/>
    <row r="1501" ht="12" customHeight="1" x14ac:dyDescent="0.25"/>
    <row r="1502" ht="12" customHeight="1" x14ac:dyDescent="0.25"/>
    <row r="1503" ht="12" customHeight="1" x14ac:dyDescent="0.25"/>
    <row r="1504" ht="12" customHeight="1" x14ac:dyDescent="0.25"/>
    <row r="1505" ht="12" customHeight="1" x14ac:dyDescent="0.25"/>
    <row r="1506" ht="12" customHeight="1" x14ac:dyDescent="0.25"/>
    <row r="1507" ht="12" customHeight="1" x14ac:dyDescent="0.25"/>
    <row r="1508" ht="12" customHeight="1" x14ac:dyDescent="0.25"/>
    <row r="1509" ht="12" customHeight="1" x14ac:dyDescent="0.25"/>
    <row r="1510" ht="12" customHeight="1" x14ac:dyDescent="0.25"/>
    <row r="1511" ht="12" customHeight="1" x14ac:dyDescent="0.25"/>
    <row r="1512" ht="12" customHeight="1" x14ac:dyDescent="0.25"/>
    <row r="1513" ht="12" customHeight="1" x14ac:dyDescent="0.25"/>
    <row r="1514" ht="12" customHeight="1" x14ac:dyDescent="0.25"/>
    <row r="1515" ht="12" customHeight="1" x14ac:dyDescent="0.25"/>
    <row r="1516" ht="12" customHeight="1" x14ac:dyDescent="0.25"/>
    <row r="1517" ht="12" customHeight="1" x14ac:dyDescent="0.25"/>
    <row r="1518" ht="12" customHeight="1" x14ac:dyDescent="0.25"/>
    <row r="1519" ht="12" customHeight="1" x14ac:dyDescent="0.25"/>
    <row r="1520" ht="12" customHeight="1" x14ac:dyDescent="0.25"/>
    <row r="1521" ht="12" customHeight="1" x14ac:dyDescent="0.25"/>
    <row r="1522" ht="12" customHeight="1" x14ac:dyDescent="0.25"/>
    <row r="1523" ht="12" customHeight="1" x14ac:dyDescent="0.25"/>
    <row r="1524" ht="12" customHeight="1" x14ac:dyDescent="0.25"/>
    <row r="1525" ht="12" customHeight="1" x14ac:dyDescent="0.25"/>
    <row r="1526" ht="12" customHeight="1" x14ac:dyDescent="0.25"/>
    <row r="1527" ht="12" customHeight="1" x14ac:dyDescent="0.25"/>
    <row r="1528" ht="12" customHeight="1" x14ac:dyDescent="0.25"/>
    <row r="1529" ht="12" customHeight="1" x14ac:dyDescent="0.25"/>
    <row r="1530" ht="12" customHeight="1" x14ac:dyDescent="0.25"/>
    <row r="1531" ht="12" customHeight="1" x14ac:dyDescent="0.25"/>
    <row r="1532" ht="12" customHeight="1" x14ac:dyDescent="0.25"/>
    <row r="1533" ht="12" customHeight="1" x14ac:dyDescent="0.25"/>
    <row r="1534" ht="12" customHeight="1" x14ac:dyDescent="0.25"/>
    <row r="1535" ht="12" customHeight="1" x14ac:dyDescent="0.25"/>
    <row r="1536" ht="12" customHeight="1" x14ac:dyDescent="0.25"/>
    <row r="1537" ht="12" customHeight="1" x14ac:dyDescent="0.25"/>
    <row r="1538" ht="12" customHeight="1" x14ac:dyDescent="0.25"/>
    <row r="1539" ht="12" customHeight="1" x14ac:dyDescent="0.25"/>
    <row r="1540" ht="12" customHeight="1" x14ac:dyDescent="0.25"/>
    <row r="1541" ht="12" customHeight="1" x14ac:dyDescent="0.25"/>
    <row r="1542" ht="12" customHeight="1" x14ac:dyDescent="0.25"/>
    <row r="1543" ht="12" customHeight="1" x14ac:dyDescent="0.25"/>
    <row r="1544" ht="12" customHeight="1" x14ac:dyDescent="0.25"/>
    <row r="1545" ht="12" customHeight="1" x14ac:dyDescent="0.25"/>
    <row r="1546" ht="12" customHeight="1" x14ac:dyDescent="0.25"/>
    <row r="1547" ht="12" customHeight="1" x14ac:dyDescent="0.25"/>
    <row r="1548" ht="12" customHeight="1" x14ac:dyDescent="0.25"/>
    <row r="1549" ht="12" customHeight="1" x14ac:dyDescent="0.25"/>
    <row r="1550" ht="12" customHeight="1" x14ac:dyDescent="0.25"/>
    <row r="1551" ht="12" customHeight="1" x14ac:dyDescent="0.25"/>
    <row r="1552" ht="12" customHeight="1" x14ac:dyDescent="0.25"/>
    <row r="1553" ht="12" customHeight="1" x14ac:dyDescent="0.25"/>
    <row r="1554" ht="12" customHeight="1" x14ac:dyDescent="0.25"/>
    <row r="1555" ht="12" customHeight="1" x14ac:dyDescent="0.25"/>
    <row r="1556" ht="12" customHeight="1" x14ac:dyDescent="0.25"/>
    <row r="1557" ht="12" customHeight="1" x14ac:dyDescent="0.25"/>
    <row r="1558" ht="12" customHeight="1" x14ac:dyDescent="0.25"/>
    <row r="1559" ht="12" customHeight="1" x14ac:dyDescent="0.25"/>
    <row r="1560" ht="12" customHeight="1" x14ac:dyDescent="0.25"/>
    <row r="1561" ht="12" customHeight="1" x14ac:dyDescent="0.25"/>
    <row r="1562" ht="12" customHeight="1" x14ac:dyDescent="0.25"/>
    <row r="1563" ht="12" customHeight="1" x14ac:dyDescent="0.25"/>
    <row r="1564" ht="12" customHeight="1" x14ac:dyDescent="0.25"/>
    <row r="1565" ht="12" customHeight="1" x14ac:dyDescent="0.25"/>
    <row r="1566" ht="12" customHeight="1" x14ac:dyDescent="0.25"/>
    <row r="1567" ht="12" customHeight="1" x14ac:dyDescent="0.25"/>
    <row r="1568" ht="12" customHeight="1" x14ac:dyDescent="0.25"/>
    <row r="1569" ht="12" customHeight="1" x14ac:dyDescent="0.25"/>
    <row r="1570" ht="12" customHeight="1" x14ac:dyDescent="0.25"/>
    <row r="1571" ht="12" customHeight="1" x14ac:dyDescent="0.25"/>
    <row r="1572" ht="12" customHeight="1" x14ac:dyDescent="0.25"/>
    <row r="1573" ht="12" customHeight="1" x14ac:dyDescent="0.25"/>
    <row r="1574" ht="12" customHeight="1" x14ac:dyDescent="0.25"/>
    <row r="1575" ht="12" customHeight="1" x14ac:dyDescent="0.25"/>
    <row r="1576" ht="12" customHeight="1" x14ac:dyDescent="0.25"/>
    <row r="1577" ht="12" customHeight="1" x14ac:dyDescent="0.25"/>
    <row r="1578" ht="12" customHeight="1" x14ac:dyDescent="0.25"/>
    <row r="1579" ht="12" customHeight="1" x14ac:dyDescent="0.25"/>
    <row r="1580" ht="12" customHeight="1" x14ac:dyDescent="0.25"/>
    <row r="1581" ht="12" customHeight="1" x14ac:dyDescent="0.25"/>
    <row r="1582" ht="12" customHeight="1" x14ac:dyDescent="0.25"/>
    <row r="1583" ht="12" customHeight="1" x14ac:dyDescent="0.25"/>
    <row r="1584" ht="12" customHeight="1" x14ac:dyDescent="0.25"/>
    <row r="1585" ht="12" customHeight="1" x14ac:dyDescent="0.25"/>
    <row r="1586" ht="12" customHeight="1" x14ac:dyDescent="0.25"/>
    <row r="1587" ht="12" customHeight="1" x14ac:dyDescent="0.25"/>
    <row r="1588" ht="12" customHeight="1" x14ac:dyDescent="0.25"/>
    <row r="1589" ht="12" customHeight="1" x14ac:dyDescent="0.25"/>
    <row r="1590" ht="12" customHeight="1" x14ac:dyDescent="0.25"/>
    <row r="1591" ht="12" customHeight="1" x14ac:dyDescent="0.25"/>
    <row r="1592" ht="12" customHeight="1" x14ac:dyDescent="0.25"/>
    <row r="1593" ht="12" customHeight="1" x14ac:dyDescent="0.25"/>
    <row r="1594" ht="12" customHeight="1" x14ac:dyDescent="0.25"/>
    <row r="1595" ht="12" customHeight="1" x14ac:dyDescent="0.25"/>
    <row r="1596" ht="12" customHeight="1" x14ac:dyDescent="0.25"/>
    <row r="1597" ht="12" customHeight="1" x14ac:dyDescent="0.25"/>
    <row r="1598" ht="12" customHeight="1" x14ac:dyDescent="0.25"/>
    <row r="1599" ht="12" customHeight="1" x14ac:dyDescent="0.25"/>
    <row r="1600" ht="12" customHeight="1" x14ac:dyDescent="0.25"/>
    <row r="1601" ht="12" customHeight="1" x14ac:dyDescent="0.25"/>
    <row r="1602" ht="12" customHeight="1" x14ac:dyDescent="0.25"/>
    <row r="1603" ht="12" customHeight="1" x14ac:dyDescent="0.25"/>
    <row r="1604" ht="12" customHeight="1" x14ac:dyDescent="0.25"/>
    <row r="1605" ht="12" customHeight="1" x14ac:dyDescent="0.25"/>
    <row r="1606" ht="12" customHeight="1" x14ac:dyDescent="0.25"/>
    <row r="1607" ht="12" customHeight="1" x14ac:dyDescent="0.25"/>
    <row r="1608" ht="12" customHeight="1" x14ac:dyDescent="0.25"/>
    <row r="1609" ht="12" customHeight="1" x14ac:dyDescent="0.25"/>
    <row r="1610" ht="12" customHeight="1" x14ac:dyDescent="0.25"/>
    <row r="1611" ht="12" customHeight="1" x14ac:dyDescent="0.25"/>
    <row r="1612" ht="12" customHeight="1" x14ac:dyDescent="0.25"/>
    <row r="1613" ht="12" customHeight="1" x14ac:dyDescent="0.25"/>
    <row r="1614" ht="12" customHeight="1" x14ac:dyDescent="0.25"/>
    <row r="1615" ht="12" customHeight="1" x14ac:dyDescent="0.25"/>
    <row r="1616" ht="12" customHeight="1" x14ac:dyDescent="0.25"/>
    <row r="1617" ht="12" customHeight="1" x14ac:dyDescent="0.25"/>
    <row r="1618" ht="12" customHeight="1" x14ac:dyDescent="0.25"/>
    <row r="1619" ht="12" customHeight="1" x14ac:dyDescent="0.25"/>
    <row r="1620" ht="12" customHeight="1" x14ac:dyDescent="0.25"/>
    <row r="1621" ht="12" customHeight="1" x14ac:dyDescent="0.25"/>
    <row r="1622" ht="12" customHeight="1" x14ac:dyDescent="0.25"/>
    <row r="1623" ht="12" customHeight="1" x14ac:dyDescent="0.25"/>
    <row r="1624" ht="12" customHeight="1" x14ac:dyDescent="0.25"/>
    <row r="1625" ht="12" customHeight="1" x14ac:dyDescent="0.25"/>
    <row r="1626" ht="12" customHeight="1" x14ac:dyDescent="0.25"/>
    <row r="1627" ht="12" customHeight="1" x14ac:dyDescent="0.25"/>
    <row r="1628" ht="12" customHeight="1" x14ac:dyDescent="0.25"/>
    <row r="1629" ht="12" customHeight="1" x14ac:dyDescent="0.25"/>
    <row r="1630" ht="12" customHeight="1" x14ac:dyDescent="0.25"/>
    <row r="1631" ht="12" customHeight="1" x14ac:dyDescent="0.25"/>
    <row r="1632" ht="12" customHeight="1" x14ac:dyDescent="0.25"/>
    <row r="1633" ht="12" customHeight="1" x14ac:dyDescent="0.25"/>
    <row r="1634" ht="12" customHeight="1" x14ac:dyDescent="0.25"/>
    <row r="1635" ht="12" customHeight="1" x14ac:dyDescent="0.25"/>
    <row r="1636" ht="12" customHeight="1" x14ac:dyDescent="0.25"/>
    <row r="1637" ht="12" customHeight="1" x14ac:dyDescent="0.25"/>
    <row r="1638" ht="12" customHeight="1" x14ac:dyDescent="0.25"/>
    <row r="1639" ht="12" customHeight="1" x14ac:dyDescent="0.25"/>
    <row r="1640" ht="12" customHeight="1" x14ac:dyDescent="0.25"/>
    <row r="1641" ht="12" customHeight="1" x14ac:dyDescent="0.25"/>
    <row r="1642" ht="12" customHeight="1" x14ac:dyDescent="0.25"/>
    <row r="1643" ht="12" customHeight="1" x14ac:dyDescent="0.25"/>
    <row r="1644" ht="12" customHeight="1" x14ac:dyDescent="0.25"/>
    <row r="1645" ht="12" customHeight="1" x14ac:dyDescent="0.25"/>
    <row r="1646" ht="12" customHeight="1" x14ac:dyDescent="0.25"/>
    <row r="1647" ht="12" customHeight="1" x14ac:dyDescent="0.25"/>
    <row r="1648" ht="12" customHeight="1" x14ac:dyDescent="0.25"/>
    <row r="1649" ht="12" customHeight="1" x14ac:dyDescent="0.25"/>
    <row r="1650" ht="12" customHeight="1" x14ac:dyDescent="0.25"/>
    <row r="1651" ht="12" customHeight="1" x14ac:dyDescent="0.25"/>
    <row r="1652" ht="12" customHeight="1" x14ac:dyDescent="0.25"/>
    <row r="1653" ht="12" customHeight="1" x14ac:dyDescent="0.25"/>
    <row r="1654" ht="12" customHeight="1" x14ac:dyDescent="0.25"/>
    <row r="1655" ht="12" customHeight="1" x14ac:dyDescent="0.25"/>
    <row r="1656" ht="12" customHeight="1" x14ac:dyDescent="0.25"/>
    <row r="1657" ht="12" customHeight="1" x14ac:dyDescent="0.25"/>
    <row r="1658" ht="12" customHeight="1" x14ac:dyDescent="0.25"/>
    <row r="1659" ht="12" customHeight="1" x14ac:dyDescent="0.25"/>
    <row r="1660" ht="12" customHeight="1" x14ac:dyDescent="0.25"/>
    <row r="1661" ht="12" customHeight="1" x14ac:dyDescent="0.25"/>
    <row r="1662" ht="12" customHeight="1" x14ac:dyDescent="0.25"/>
    <row r="1663" ht="12" customHeight="1" x14ac:dyDescent="0.25"/>
    <row r="1664" ht="12" customHeight="1" x14ac:dyDescent="0.25"/>
    <row r="1665" ht="12" customHeight="1" x14ac:dyDescent="0.25"/>
    <row r="1666" ht="12" customHeight="1" x14ac:dyDescent="0.25"/>
    <row r="1667" ht="12" customHeight="1" x14ac:dyDescent="0.25"/>
    <row r="1668" ht="12" customHeight="1" x14ac:dyDescent="0.25"/>
    <row r="1669" ht="12" customHeight="1" x14ac:dyDescent="0.25"/>
    <row r="1670" ht="12" customHeight="1" x14ac:dyDescent="0.25"/>
    <row r="1671" ht="12" customHeight="1" x14ac:dyDescent="0.25"/>
    <row r="1672" ht="12" customHeight="1" x14ac:dyDescent="0.25"/>
    <row r="1673" ht="12" customHeight="1" x14ac:dyDescent="0.25"/>
    <row r="1674" ht="12" customHeight="1" x14ac:dyDescent="0.25"/>
    <row r="1675" ht="12" customHeight="1" x14ac:dyDescent="0.25"/>
    <row r="1676" ht="12" customHeight="1" x14ac:dyDescent="0.25"/>
    <row r="1677" ht="12" customHeight="1" x14ac:dyDescent="0.25"/>
    <row r="1678" ht="12" customHeight="1" x14ac:dyDescent="0.25"/>
    <row r="1679" ht="12" customHeight="1" x14ac:dyDescent="0.25"/>
    <row r="1680" ht="12" customHeight="1" x14ac:dyDescent="0.25"/>
    <row r="1681" ht="12" customHeight="1" x14ac:dyDescent="0.25"/>
    <row r="1682" ht="12" customHeight="1" x14ac:dyDescent="0.25"/>
    <row r="1683" ht="12" customHeight="1" x14ac:dyDescent="0.25"/>
    <row r="1684" ht="12" customHeight="1" x14ac:dyDescent="0.25"/>
    <row r="1685" ht="12" customHeight="1" x14ac:dyDescent="0.25"/>
    <row r="1686" ht="12" customHeight="1" x14ac:dyDescent="0.25"/>
    <row r="1687" ht="12" customHeight="1" x14ac:dyDescent="0.25"/>
    <row r="1688" ht="12" customHeight="1" x14ac:dyDescent="0.25"/>
    <row r="1689" ht="12" customHeight="1" x14ac:dyDescent="0.25"/>
    <row r="1690" ht="12" customHeight="1" x14ac:dyDescent="0.25"/>
    <row r="1691" ht="12" customHeight="1" x14ac:dyDescent="0.25"/>
    <row r="1692" ht="12" customHeight="1" x14ac:dyDescent="0.25"/>
    <row r="1693" ht="12" customHeight="1" x14ac:dyDescent="0.25"/>
    <row r="1694" ht="12" customHeight="1" x14ac:dyDescent="0.25"/>
    <row r="1695" ht="12" customHeight="1" x14ac:dyDescent="0.25"/>
    <row r="1696" ht="12" customHeight="1" x14ac:dyDescent="0.25"/>
    <row r="1697" ht="12" customHeight="1" x14ac:dyDescent="0.25"/>
    <row r="1698" ht="12" customHeight="1" x14ac:dyDescent="0.25"/>
    <row r="1699" ht="12" customHeight="1" x14ac:dyDescent="0.25"/>
    <row r="1700" ht="12" customHeight="1" x14ac:dyDescent="0.25"/>
    <row r="1701" ht="12" customHeight="1" x14ac:dyDescent="0.25"/>
    <row r="1702" ht="12" customHeight="1" x14ac:dyDescent="0.25"/>
    <row r="1703" ht="12" customHeight="1" x14ac:dyDescent="0.25"/>
    <row r="1704" ht="12" customHeight="1" x14ac:dyDescent="0.25"/>
    <row r="1705" ht="12" customHeight="1" x14ac:dyDescent="0.25"/>
    <row r="1706" ht="12" customHeight="1" x14ac:dyDescent="0.25"/>
    <row r="1707" ht="12" customHeight="1" x14ac:dyDescent="0.25"/>
    <row r="1708" ht="12" customHeight="1" x14ac:dyDescent="0.25"/>
    <row r="1709" ht="12" customHeight="1" x14ac:dyDescent="0.25"/>
    <row r="1710" ht="12" customHeight="1" x14ac:dyDescent="0.25"/>
    <row r="1711" ht="12" customHeight="1" x14ac:dyDescent="0.25"/>
    <row r="1712" ht="12" customHeight="1" x14ac:dyDescent="0.25"/>
    <row r="1713" ht="12" customHeight="1" x14ac:dyDescent="0.25"/>
    <row r="1714" ht="12" customHeight="1" x14ac:dyDescent="0.25"/>
    <row r="1715" ht="12" customHeight="1" x14ac:dyDescent="0.25"/>
    <row r="1716" ht="12" customHeight="1" x14ac:dyDescent="0.25"/>
    <row r="1717" ht="12" customHeight="1" x14ac:dyDescent="0.25"/>
    <row r="1718" ht="12" customHeight="1" x14ac:dyDescent="0.25"/>
    <row r="1719" ht="12" customHeight="1" x14ac:dyDescent="0.25"/>
    <row r="1720" ht="12" customHeight="1" x14ac:dyDescent="0.25"/>
    <row r="1721" ht="12" customHeight="1" x14ac:dyDescent="0.25"/>
    <row r="1722" ht="12" customHeight="1" x14ac:dyDescent="0.25"/>
    <row r="1723" ht="12" customHeight="1" x14ac:dyDescent="0.25"/>
    <row r="1724" ht="12" customHeight="1" x14ac:dyDescent="0.25"/>
    <row r="1725" ht="12" customHeight="1" x14ac:dyDescent="0.25"/>
    <row r="1726" ht="12" customHeight="1" x14ac:dyDescent="0.25"/>
    <row r="1727" ht="12" customHeight="1" x14ac:dyDescent="0.25"/>
    <row r="1728" ht="12" customHeight="1" x14ac:dyDescent="0.25"/>
    <row r="1729" ht="12" customHeight="1" x14ac:dyDescent="0.25"/>
    <row r="1730" ht="12" customHeight="1" x14ac:dyDescent="0.25"/>
    <row r="1731" ht="12" customHeight="1" x14ac:dyDescent="0.25"/>
    <row r="1732" ht="12" customHeight="1" x14ac:dyDescent="0.25"/>
    <row r="1733" ht="12" customHeight="1" x14ac:dyDescent="0.25"/>
    <row r="1734" ht="12" customHeight="1" x14ac:dyDescent="0.25"/>
    <row r="1735" ht="12" customHeight="1" x14ac:dyDescent="0.25"/>
    <row r="1736" ht="12" customHeight="1" x14ac:dyDescent="0.25"/>
    <row r="1737" ht="12" customHeight="1" x14ac:dyDescent="0.25"/>
    <row r="1738" ht="12" customHeight="1" x14ac:dyDescent="0.25"/>
    <row r="1739" ht="12" customHeight="1" x14ac:dyDescent="0.25"/>
    <row r="1740" ht="12" customHeight="1" x14ac:dyDescent="0.25"/>
    <row r="1741" ht="12" customHeight="1" x14ac:dyDescent="0.25"/>
    <row r="1742" ht="12" customHeight="1" x14ac:dyDescent="0.25"/>
    <row r="1743" ht="12" customHeight="1" x14ac:dyDescent="0.25"/>
    <row r="1744" ht="12" customHeight="1" x14ac:dyDescent="0.25"/>
    <row r="1745" ht="12" customHeight="1" x14ac:dyDescent="0.25"/>
    <row r="1746" ht="12" customHeight="1" x14ac:dyDescent="0.25"/>
    <row r="1747" ht="12" customHeight="1" x14ac:dyDescent="0.25"/>
    <row r="1748" ht="12" customHeight="1" x14ac:dyDescent="0.25"/>
    <row r="1749" ht="12" customHeight="1" x14ac:dyDescent="0.25"/>
    <row r="1750" ht="12" customHeight="1" x14ac:dyDescent="0.25"/>
    <row r="1751" ht="12" customHeight="1" x14ac:dyDescent="0.25"/>
    <row r="1752" ht="12" customHeight="1" x14ac:dyDescent="0.25"/>
    <row r="1753" ht="12" customHeight="1" x14ac:dyDescent="0.25"/>
    <row r="1754" ht="12" customHeight="1" x14ac:dyDescent="0.25"/>
    <row r="1755" ht="12" customHeight="1" x14ac:dyDescent="0.25"/>
    <row r="1756" ht="12" customHeight="1" x14ac:dyDescent="0.25"/>
    <row r="1757" ht="12" customHeight="1" x14ac:dyDescent="0.25"/>
    <row r="1758" ht="12" customHeight="1" x14ac:dyDescent="0.25"/>
    <row r="1759" ht="12" customHeight="1" x14ac:dyDescent="0.25"/>
    <row r="1760" ht="12" customHeight="1" x14ac:dyDescent="0.25"/>
    <row r="1761" ht="12" customHeight="1" x14ac:dyDescent="0.25"/>
    <row r="1762" ht="12" customHeight="1" x14ac:dyDescent="0.25"/>
    <row r="1763" ht="12" customHeight="1" x14ac:dyDescent="0.25"/>
    <row r="1764" ht="12" customHeight="1" x14ac:dyDescent="0.25"/>
    <row r="1765" ht="12" customHeight="1" x14ac:dyDescent="0.25"/>
    <row r="1766" ht="12" customHeight="1" x14ac:dyDescent="0.25"/>
    <row r="1767" ht="12" customHeight="1" x14ac:dyDescent="0.25"/>
    <row r="1768" ht="12" customHeight="1" x14ac:dyDescent="0.25"/>
    <row r="1769" ht="12" customHeight="1" x14ac:dyDescent="0.25"/>
    <row r="1770" ht="12" customHeight="1" x14ac:dyDescent="0.25"/>
    <row r="1771" ht="12" customHeight="1" x14ac:dyDescent="0.25"/>
    <row r="1772" ht="12" customHeight="1" x14ac:dyDescent="0.25"/>
    <row r="1773" ht="12" customHeight="1" x14ac:dyDescent="0.25"/>
    <row r="1774" ht="12" customHeight="1" x14ac:dyDescent="0.25"/>
    <row r="1775" ht="12" customHeight="1" x14ac:dyDescent="0.25"/>
    <row r="1776" ht="12" customHeight="1" x14ac:dyDescent="0.25"/>
    <row r="1777" ht="12" customHeight="1" x14ac:dyDescent="0.25"/>
    <row r="1778" ht="12" customHeight="1" x14ac:dyDescent="0.25"/>
    <row r="1779" ht="12" customHeight="1" x14ac:dyDescent="0.25"/>
    <row r="1780" ht="12" customHeight="1" x14ac:dyDescent="0.25"/>
    <row r="1781" ht="12" customHeight="1" x14ac:dyDescent="0.25"/>
    <row r="1782" ht="12" customHeight="1" x14ac:dyDescent="0.25"/>
    <row r="1783" ht="12" customHeight="1" x14ac:dyDescent="0.25"/>
    <row r="1784" ht="12" customHeight="1" x14ac:dyDescent="0.25"/>
    <row r="1785" ht="12" customHeight="1" x14ac:dyDescent="0.25"/>
    <row r="1786" ht="12" customHeight="1" x14ac:dyDescent="0.25"/>
    <row r="1787" ht="12" customHeight="1" x14ac:dyDescent="0.25"/>
    <row r="1788" ht="12" customHeight="1" x14ac:dyDescent="0.25"/>
    <row r="1789" ht="12" customHeight="1" x14ac:dyDescent="0.25"/>
    <row r="1790" ht="12" customHeight="1" x14ac:dyDescent="0.25"/>
    <row r="1791" ht="12" customHeight="1" x14ac:dyDescent="0.25"/>
    <row r="1792" ht="12" customHeight="1" x14ac:dyDescent="0.25"/>
    <row r="1793" ht="12" customHeight="1" x14ac:dyDescent="0.25"/>
    <row r="1794" ht="12" customHeight="1" x14ac:dyDescent="0.25"/>
    <row r="1795" ht="12" customHeight="1" x14ac:dyDescent="0.25"/>
    <row r="1796" ht="12" customHeight="1" x14ac:dyDescent="0.25"/>
    <row r="1797" ht="12" customHeight="1" x14ac:dyDescent="0.25"/>
    <row r="1798" ht="12" customHeight="1" x14ac:dyDescent="0.25"/>
    <row r="1799" ht="12" customHeight="1" x14ac:dyDescent="0.25"/>
    <row r="1800" ht="12" customHeight="1" x14ac:dyDescent="0.25"/>
    <row r="1801" ht="12" customHeight="1" x14ac:dyDescent="0.25"/>
    <row r="1802" ht="12" customHeight="1" x14ac:dyDescent="0.25"/>
    <row r="1803" ht="12" customHeight="1" x14ac:dyDescent="0.25"/>
    <row r="1804" ht="12" customHeight="1" x14ac:dyDescent="0.25"/>
    <row r="1805" ht="12" customHeight="1" x14ac:dyDescent="0.25"/>
    <row r="1806" ht="12" customHeight="1" x14ac:dyDescent="0.25"/>
    <row r="1807" ht="12" customHeight="1" x14ac:dyDescent="0.25"/>
    <row r="1808" ht="12" customHeight="1" x14ac:dyDescent="0.25"/>
    <row r="1809" ht="12" customHeight="1" x14ac:dyDescent="0.25"/>
    <row r="1810" ht="12" customHeight="1" x14ac:dyDescent="0.25"/>
    <row r="1811" ht="12" customHeight="1" x14ac:dyDescent="0.25"/>
    <row r="1812" ht="12" customHeight="1" x14ac:dyDescent="0.25"/>
    <row r="1813" ht="12" customHeight="1" x14ac:dyDescent="0.25"/>
    <row r="1814" ht="12" customHeight="1" x14ac:dyDescent="0.25"/>
    <row r="1815" ht="12" customHeight="1" x14ac:dyDescent="0.25"/>
    <row r="1816" ht="12" customHeight="1" x14ac:dyDescent="0.25"/>
    <row r="1817" ht="12" customHeight="1" x14ac:dyDescent="0.25"/>
    <row r="1818" ht="12" customHeight="1" x14ac:dyDescent="0.25"/>
    <row r="1819" ht="12" customHeight="1" x14ac:dyDescent="0.25"/>
    <row r="1820" ht="12" customHeight="1" x14ac:dyDescent="0.25"/>
    <row r="1821" ht="12" customHeight="1" x14ac:dyDescent="0.25"/>
    <row r="1822" ht="12" customHeight="1" x14ac:dyDescent="0.25"/>
    <row r="1823" ht="12" customHeight="1" x14ac:dyDescent="0.25"/>
    <row r="1824" ht="12" customHeight="1" x14ac:dyDescent="0.25"/>
    <row r="1825" ht="12" customHeight="1" x14ac:dyDescent="0.25"/>
    <row r="1826" ht="12" customHeight="1" x14ac:dyDescent="0.25"/>
    <row r="1827" ht="12" customHeight="1" x14ac:dyDescent="0.25"/>
    <row r="1828" ht="12" customHeight="1" x14ac:dyDescent="0.25"/>
    <row r="1829" ht="12" customHeight="1" x14ac:dyDescent="0.25"/>
    <row r="1830" ht="12" customHeight="1" x14ac:dyDescent="0.25"/>
    <row r="1831" ht="12" customHeight="1" x14ac:dyDescent="0.25"/>
    <row r="1832" ht="12" customHeight="1" x14ac:dyDescent="0.25"/>
    <row r="1833" ht="12" customHeight="1" x14ac:dyDescent="0.25"/>
    <row r="1834" ht="12" customHeight="1" x14ac:dyDescent="0.25"/>
    <row r="1835" ht="12" customHeight="1" x14ac:dyDescent="0.25"/>
    <row r="1836" ht="12" customHeight="1" x14ac:dyDescent="0.25"/>
    <row r="1837" ht="12" customHeight="1" x14ac:dyDescent="0.25"/>
    <row r="1838" ht="12" customHeight="1" x14ac:dyDescent="0.25"/>
    <row r="1839" ht="12" customHeight="1" x14ac:dyDescent="0.25"/>
    <row r="1840" ht="12" customHeight="1" x14ac:dyDescent="0.25"/>
    <row r="1841" ht="12" customHeight="1" x14ac:dyDescent="0.25"/>
    <row r="1842" ht="12" customHeight="1" x14ac:dyDescent="0.25"/>
    <row r="1843" ht="12" customHeight="1" x14ac:dyDescent="0.25"/>
    <row r="1844" ht="12" customHeight="1" x14ac:dyDescent="0.25"/>
    <row r="1845" ht="12" customHeight="1" x14ac:dyDescent="0.25"/>
    <row r="1846" ht="12" customHeight="1" x14ac:dyDescent="0.25"/>
    <row r="1847" ht="12" customHeight="1" x14ac:dyDescent="0.25"/>
    <row r="1848" ht="12" customHeight="1" x14ac:dyDescent="0.25"/>
    <row r="1849" ht="12" customHeight="1" x14ac:dyDescent="0.25"/>
    <row r="1850" ht="12" customHeight="1" x14ac:dyDescent="0.25"/>
    <row r="1851" ht="12" customHeight="1" x14ac:dyDescent="0.25"/>
    <row r="1852" ht="12" customHeight="1" x14ac:dyDescent="0.25"/>
    <row r="1853" ht="12" customHeight="1" x14ac:dyDescent="0.25"/>
    <row r="1854" ht="12" customHeight="1" x14ac:dyDescent="0.25"/>
    <row r="1855" ht="12" customHeight="1" x14ac:dyDescent="0.25"/>
    <row r="1856" ht="12" customHeight="1" x14ac:dyDescent="0.25"/>
    <row r="1857" ht="12" customHeight="1" x14ac:dyDescent="0.25"/>
    <row r="1858" ht="12" customHeight="1" x14ac:dyDescent="0.25"/>
    <row r="1859" ht="12" customHeight="1" x14ac:dyDescent="0.25"/>
    <row r="1860" ht="12" customHeight="1" x14ac:dyDescent="0.25"/>
    <row r="1861" ht="12" customHeight="1" x14ac:dyDescent="0.25"/>
    <row r="1862" ht="12" customHeight="1" x14ac:dyDescent="0.25"/>
    <row r="1863" ht="12" customHeight="1" x14ac:dyDescent="0.25"/>
    <row r="1864" ht="12" customHeight="1" x14ac:dyDescent="0.25"/>
    <row r="1865" ht="12" customHeight="1" x14ac:dyDescent="0.25"/>
    <row r="1866" ht="12" customHeight="1" x14ac:dyDescent="0.25"/>
    <row r="1867" ht="12" customHeight="1" x14ac:dyDescent="0.25"/>
    <row r="1868" ht="12" customHeight="1" x14ac:dyDescent="0.25"/>
    <row r="1869" ht="12" customHeight="1" x14ac:dyDescent="0.25"/>
    <row r="1870" ht="12" customHeight="1" x14ac:dyDescent="0.25"/>
    <row r="1871" ht="12" customHeight="1" x14ac:dyDescent="0.25"/>
    <row r="1872" ht="12" customHeight="1" x14ac:dyDescent="0.25"/>
    <row r="1873" ht="12" customHeight="1" x14ac:dyDescent="0.25"/>
    <row r="1874" ht="12" customHeight="1" x14ac:dyDescent="0.25"/>
    <row r="1875" ht="12" customHeight="1" x14ac:dyDescent="0.25"/>
    <row r="1876" ht="12" customHeight="1" x14ac:dyDescent="0.25"/>
    <row r="1877" ht="12" customHeight="1" x14ac:dyDescent="0.25"/>
    <row r="1878" ht="12" customHeight="1" x14ac:dyDescent="0.25"/>
    <row r="1879" ht="12" customHeight="1" x14ac:dyDescent="0.25"/>
    <row r="1880" ht="12" customHeight="1" x14ac:dyDescent="0.25"/>
    <row r="1881" ht="12" customHeight="1" x14ac:dyDescent="0.25"/>
    <row r="1882" ht="12" customHeight="1" x14ac:dyDescent="0.25"/>
    <row r="1883" ht="12" customHeight="1" x14ac:dyDescent="0.25"/>
    <row r="1884" ht="12" customHeight="1" x14ac:dyDescent="0.25"/>
    <row r="1885" ht="12" customHeight="1" x14ac:dyDescent="0.25"/>
    <row r="1886" ht="12" customHeight="1" x14ac:dyDescent="0.25"/>
    <row r="1887" ht="12" customHeight="1" x14ac:dyDescent="0.25"/>
    <row r="1888" ht="12" customHeight="1" x14ac:dyDescent="0.25"/>
    <row r="1889" ht="12" customHeight="1" x14ac:dyDescent="0.25"/>
    <row r="1890" ht="12" customHeight="1" x14ac:dyDescent="0.25"/>
    <row r="1891" ht="12" customHeight="1" x14ac:dyDescent="0.25"/>
    <row r="1892" ht="12" customHeight="1" x14ac:dyDescent="0.25"/>
    <row r="1893" ht="12" customHeight="1" x14ac:dyDescent="0.25"/>
    <row r="1894" ht="12" customHeight="1" x14ac:dyDescent="0.25"/>
    <row r="1895" ht="12" customHeight="1" x14ac:dyDescent="0.25"/>
    <row r="1896" ht="12" customHeight="1" x14ac:dyDescent="0.25"/>
    <row r="1897" ht="12" customHeight="1" x14ac:dyDescent="0.25"/>
    <row r="1898" ht="12" customHeight="1" x14ac:dyDescent="0.25"/>
    <row r="1899" ht="12" customHeight="1" x14ac:dyDescent="0.25"/>
    <row r="1900" ht="12" customHeight="1" x14ac:dyDescent="0.25"/>
    <row r="1901" ht="12" customHeight="1" x14ac:dyDescent="0.25"/>
    <row r="1902" ht="12" customHeight="1" x14ac:dyDescent="0.25"/>
    <row r="1903" ht="12" customHeight="1" x14ac:dyDescent="0.25"/>
    <row r="1904" ht="12" customHeight="1" x14ac:dyDescent="0.25"/>
    <row r="1905" ht="12" customHeight="1" x14ac:dyDescent="0.25"/>
    <row r="1906" ht="12" customHeight="1" x14ac:dyDescent="0.25"/>
    <row r="1907" ht="12" customHeight="1" x14ac:dyDescent="0.25"/>
    <row r="1908" ht="12" customHeight="1" x14ac:dyDescent="0.25"/>
    <row r="1909" ht="12" customHeight="1" x14ac:dyDescent="0.25"/>
    <row r="1910" ht="12" customHeight="1" x14ac:dyDescent="0.25"/>
    <row r="1911" ht="12" customHeight="1" x14ac:dyDescent="0.25"/>
    <row r="1912" ht="12" customHeight="1" x14ac:dyDescent="0.25"/>
    <row r="1913" ht="12" customHeight="1" x14ac:dyDescent="0.25"/>
    <row r="1914" ht="12" customHeight="1" x14ac:dyDescent="0.25"/>
    <row r="1915" ht="12" customHeight="1" x14ac:dyDescent="0.25"/>
    <row r="1916" ht="12" customHeight="1" x14ac:dyDescent="0.25"/>
    <row r="1917" ht="12" customHeight="1" x14ac:dyDescent="0.25"/>
    <row r="1918" ht="12" customHeight="1" x14ac:dyDescent="0.25"/>
    <row r="1919" ht="12" customHeight="1" x14ac:dyDescent="0.25"/>
    <row r="1920" ht="12" customHeight="1" x14ac:dyDescent="0.25"/>
    <row r="1921" ht="12" customHeight="1" x14ac:dyDescent="0.25"/>
    <row r="1922" ht="12" customHeight="1" x14ac:dyDescent="0.25"/>
    <row r="1923" ht="12" customHeight="1" x14ac:dyDescent="0.25"/>
    <row r="1924" ht="12" customHeight="1" x14ac:dyDescent="0.25"/>
    <row r="1925" ht="12" customHeight="1" x14ac:dyDescent="0.25"/>
    <row r="1926" ht="12" customHeight="1" x14ac:dyDescent="0.25"/>
    <row r="1927" ht="12" customHeight="1" x14ac:dyDescent="0.25"/>
    <row r="1928" ht="12" customHeight="1" x14ac:dyDescent="0.25"/>
    <row r="1929" ht="12" customHeight="1" x14ac:dyDescent="0.25"/>
    <row r="1930" ht="12" customHeight="1" x14ac:dyDescent="0.25"/>
    <row r="1931" ht="12" customHeight="1" x14ac:dyDescent="0.25"/>
    <row r="1932" ht="12" customHeight="1" x14ac:dyDescent="0.25"/>
    <row r="1933" ht="12" customHeight="1" x14ac:dyDescent="0.25"/>
    <row r="1934" ht="12" customHeight="1" x14ac:dyDescent="0.25"/>
    <row r="1935" ht="12" customHeight="1" x14ac:dyDescent="0.25"/>
    <row r="1936" ht="12" customHeight="1" x14ac:dyDescent="0.25"/>
    <row r="1937" ht="12" customHeight="1" x14ac:dyDescent="0.25"/>
    <row r="1938" ht="12" customHeight="1" x14ac:dyDescent="0.25"/>
    <row r="1939" ht="12" customHeight="1" x14ac:dyDescent="0.25"/>
    <row r="1940" ht="12" customHeight="1" x14ac:dyDescent="0.25"/>
    <row r="1941" ht="12" customHeight="1" x14ac:dyDescent="0.25"/>
    <row r="1942" ht="12" customHeight="1" x14ac:dyDescent="0.25"/>
    <row r="1943" ht="12" customHeight="1" x14ac:dyDescent="0.25"/>
    <row r="1944" ht="12" customHeight="1" x14ac:dyDescent="0.25"/>
    <row r="1945" ht="12" customHeight="1" x14ac:dyDescent="0.25"/>
    <row r="1946" ht="12" customHeight="1" x14ac:dyDescent="0.25"/>
    <row r="1947" ht="12" customHeight="1" x14ac:dyDescent="0.25"/>
    <row r="1948" ht="12" customHeight="1" x14ac:dyDescent="0.25"/>
    <row r="1949" ht="12" customHeight="1" x14ac:dyDescent="0.25"/>
    <row r="1950" ht="12" customHeight="1" x14ac:dyDescent="0.25"/>
    <row r="1951" ht="12" customHeight="1" x14ac:dyDescent="0.25"/>
    <row r="1952" ht="12" customHeight="1" x14ac:dyDescent="0.25"/>
    <row r="1953" ht="12" customHeight="1" x14ac:dyDescent="0.25"/>
    <row r="1954" ht="12" customHeight="1" x14ac:dyDescent="0.25"/>
    <row r="1955" ht="12" customHeight="1" x14ac:dyDescent="0.25"/>
    <row r="1956" ht="12" customHeight="1" x14ac:dyDescent="0.25"/>
    <row r="1957" ht="12" customHeight="1" x14ac:dyDescent="0.25"/>
    <row r="1958" ht="12" customHeight="1" x14ac:dyDescent="0.25"/>
    <row r="1959" ht="12" customHeight="1" x14ac:dyDescent="0.25"/>
    <row r="1960" ht="12" customHeight="1" x14ac:dyDescent="0.25"/>
    <row r="1961" ht="12" customHeight="1" x14ac:dyDescent="0.25"/>
    <row r="1962" ht="12" customHeight="1" x14ac:dyDescent="0.25"/>
    <row r="1963" ht="12" customHeight="1" x14ac:dyDescent="0.25"/>
    <row r="1964" ht="12" customHeight="1" x14ac:dyDescent="0.25"/>
    <row r="1965" ht="12" customHeight="1" x14ac:dyDescent="0.25"/>
    <row r="1966" ht="12" customHeight="1" x14ac:dyDescent="0.25"/>
    <row r="1967" ht="12" customHeight="1" x14ac:dyDescent="0.25"/>
    <row r="1968" ht="12" customHeight="1" x14ac:dyDescent="0.25"/>
    <row r="1969" ht="12" customHeight="1" x14ac:dyDescent="0.25"/>
    <row r="1970" ht="12" customHeight="1" x14ac:dyDescent="0.25"/>
    <row r="1971" ht="12" customHeight="1" x14ac:dyDescent="0.25"/>
    <row r="1972" ht="12" customHeight="1" x14ac:dyDescent="0.25"/>
    <row r="1973" ht="12" customHeight="1" x14ac:dyDescent="0.25"/>
    <row r="1974" ht="12" customHeight="1" x14ac:dyDescent="0.25"/>
    <row r="1975" ht="12" customHeight="1" x14ac:dyDescent="0.25"/>
    <row r="1976" ht="12" customHeight="1" x14ac:dyDescent="0.25"/>
    <row r="1977" ht="12" customHeight="1" x14ac:dyDescent="0.25"/>
    <row r="1978" ht="12" customHeight="1" x14ac:dyDescent="0.25"/>
    <row r="1979" ht="12" customHeight="1" x14ac:dyDescent="0.25"/>
    <row r="1980" ht="12" customHeight="1" x14ac:dyDescent="0.25"/>
    <row r="1981" ht="12" customHeight="1" x14ac:dyDescent="0.25"/>
    <row r="1982" ht="12" customHeight="1" x14ac:dyDescent="0.25"/>
    <row r="1983" ht="12" customHeight="1" x14ac:dyDescent="0.25"/>
    <row r="1984" ht="12" customHeight="1" x14ac:dyDescent="0.25"/>
    <row r="1985" ht="12" customHeight="1" x14ac:dyDescent="0.25"/>
    <row r="1986" ht="12" customHeight="1" x14ac:dyDescent="0.25"/>
    <row r="1987" ht="12" customHeight="1" x14ac:dyDescent="0.25"/>
    <row r="1988" ht="12" customHeight="1" x14ac:dyDescent="0.25"/>
    <row r="1989" ht="12" customHeight="1" x14ac:dyDescent="0.25"/>
    <row r="1990" ht="12" customHeight="1" x14ac:dyDescent="0.25"/>
    <row r="1991" ht="12" customHeight="1" x14ac:dyDescent="0.25"/>
    <row r="1992" ht="12" customHeight="1" x14ac:dyDescent="0.25"/>
    <row r="1993" ht="12" customHeight="1" x14ac:dyDescent="0.25"/>
    <row r="1994" ht="12" customHeight="1" x14ac:dyDescent="0.25"/>
    <row r="1995" ht="12" customHeight="1" x14ac:dyDescent="0.25"/>
    <row r="1996" ht="12" customHeight="1" x14ac:dyDescent="0.25"/>
    <row r="1997" ht="12" customHeight="1" x14ac:dyDescent="0.25"/>
    <row r="1998" ht="12" customHeight="1" x14ac:dyDescent="0.25"/>
    <row r="1999" ht="12" customHeight="1" x14ac:dyDescent="0.25"/>
    <row r="2000" ht="12" customHeight="1" x14ac:dyDescent="0.25"/>
    <row r="2001" ht="12" customHeight="1" x14ac:dyDescent="0.25"/>
    <row r="2002" ht="12" customHeight="1" x14ac:dyDescent="0.25"/>
    <row r="2003" ht="12" customHeight="1" x14ac:dyDescent="0.25"/>
    <row r="2004" ht="12" customHeight="1" x14ac:dyDescent="0.25"/>
    <row r="2005" ht="12" customHeight="1" x14ac:dyDescent="0.25"/>
    <row r="2006" ht="12" customHeight="1" x14ac:dyDescent="0.25"/>
    <row r="2007" ht="12" customHeight="1" x14ac:dyDescent="0.25"/>
    <row r="2008" ht="12" customHeight="1" x14ac:dyDescent="0.25"/>
    <row r="2009" ht="12" customHeight="1" x14ac:dyDescent="0.25"/>
    <row r="2010" ht="12" customHeight="1" x14ac:dyDescent="0.25"/>
    <row r="2011" ht="12" customHeight="1" x14ac:dyDescent="0.25"/>
    <row r="2012" ht="12" customHeight="1" x14ac:dyDescent="0.25"/>
    <row r="2013" ht="12" customHeight="1" x14ac:dyDescent="0.25"/>
    <row r="2014" ht="12" customHeight="1" x14ac:dyDescent="0.25"/>
    <row r="2015" ht="12" customHeight="1" x14ac:dyDescent="0.25"/>
    <row r="2016" ht="12" customHeight="1" x14ac:dyDescent="0.25"/>
    <row r="2017" ht="12" customHeight="1" x14ac:dyDescent="0.25"/>
    <row r="2018" ht="12" customHeight="1" x14ac:dyDescent="0.25"/>
    <row r="2019" ht="12" customHeight="1" x14ac:dyDescent="0.25"/>
    <row r="2020" ht="12" customHeight="1" x14ac:dyDescent="0.25"/>
    <row r="2021" ht="12" customHeight="1" x14ac:dyDescent="0.25"/>
    <row r="2022" ht="12" customHeight="1" x14ac:dyDescent="0.25"/>
    <row r="2023" ht="12" customHeight="1" x14ac:dyDescent="0.25"/>
    <row r="2024" ht="12" customHeight="1" x14ac:dyDescent="0.25"/>
    <row r="2025" ht="12" customHeight="1" x14ac:dyDescent="0.25"/>
    <row r="2026" ht="12" customHeight="1" x14ac:dyDescent="0.25"/>
    <row r="2027" ht="12" customHeight="1" x14ac:dyDescent="0.25"/>
    <row r="2028" ht="12" customHeight="1" x14ac:dyDescent="0.25"/>
    <row r="2029" ht="12" customHeight="1" x14ac:dyDescent="0.25"/>
    <row r="2030" ht="12" customHeight="1" x14ac:dyDescent="0.25"/>
    <row r="2031" ht="12" customHeight="1" x14ac:dyDescent="0.25"/>
    <row r="2032" ht="12" customHeight="1" x14ac:dyDescent="0.25"/>
    <row r="2033" ht="12" customHeight="1" x14ac:dyDescent="0.25"/>
    <row r="2034" ht="12" customHeight="1" x14ac:dyDescent="0.25"/>
    <row r="2035" ht="12" customHeight="1" x14ac:dyDescent="0.25"/>
    <row r="2036" ht="12" customHeight="1" x14ac:dyDescent="0.25"/>
    <row r="2037" ht="12" customHeight="1" x14ac:dyDescent="0.25"/>
    <row r="2038" ht="12" customHeight="1" x14ac:dyDescent="0.25"/>
    <row r="2039" ht="12" customHeight="1" x14ac:dyDescent="0.25"/>
    <row r="2040" ht="12" customHeight="1" x14ac:dyDescent="0.25"/>
    <row r="2041" ht="12" customHeight="1" x14ac:dyDescent="0.25"/>
    <row r="2042" ht="12" customHeight="1" x14ac:dyDescent="0.25"/>
    <row r="2043" ht="12" customHeight="1" x14ac:dyDescent="0.25"/>
    <row r="2044" ht="12" customHeight="1" x14ac:dyDescent="0.25"/>
    <row r="2045" ht="12" customHeight="1" x14ac:dyDescent="0.25"/>
    <row r="2046" ht="12" customHeight="1" x14ac:dyDescent="0.25"/>
    <row r="2047" ht="12" customHeight="1" x14ac:dyDescent="0.25"/>
    <row r="2048" ht="12" customHeight="1" x14ac:dyDescent="0.25"/>
    <row r="2049" ht="12" customHeight="1" x14ac:dyDescent="0.25"/>
    <row r="2050" ht="12" customHeight="1" x14ac:dyDescent="0.25"/>
    <row r="2051" ht="12" customHeight="1" x14ac:dyDescent="0.25"/>
    <row r="2052" ht="12" customHeight="1" x14ac:dyDescent="0.25"/>
    <row r="2053" ht="12" customHeight="1" x14ac:dyDescent="0.25"/>
    <row r="2054" ht="12" customHeight="1" x14ac:dyDescent="0.25"/>
    <row r="2055" ht="12" customHeight="1" x14ac:dyDescent="0.25"/>
    <row r="2056" ht="12" customHeight="1" x14ac:dyDescent="0.25"/>
    <row r="2057" ht="12" customHeight="1" x14ac:dyDescent="0.25"/>
    <row r="2058" ht="12" customHeight="1" x14ac:dyDescent="0.25"/>
    <row r="2059" ht="12" customHeight="1" x14ac:dyDescent="0.25"/>
    <row r="2060" ht="12" customHeight="1" x14ac:dyDescent="0.25"/>
    <row r="2061" ht="12" customHeight="1" x14ac:dyDescent="0.25"/>
    <row r="2062" ht="12" customHeight="1" x14ac:dyDescent="0.25"/>
    <row r="2063" ht="12" customHeight="1" x14ac:dyDescent="0.25"/>
    <row r="2064" ht="12" customHeight="1" x14ac:dyDescent="0.25"/>
    <row r="2065" ht="12" customHeight="1" x14ac:dyDescent="0.25"/>
    <row r="2066" ht="12" customHeight="1" x14ac:dyDescent="0.25"/>
    <row r="2067" ht="12" customHeight="1" x14ac:dyDescent="0.25"/>
    <row r="2068" ht="12" customHeight="1" x14ac:dyDescent="0.25"/>
    <row r="2069" ht="12" customHeight="1" x14ac:dyDescent="0.25"/>
    <row r="2070" ht="12" customHeight="1" x14ac:dyDescent="0.25"/>
    <row r="2071" ht="12" customHeight="1" x14ac:dyDescent="0.25"/>
    <row r="2072" ht="12" customHeight="1" x14ac:dyDescent="0.25"/>
    <row r="2073" ht="12" customHeight="1" x14ac:dyDescent="0.25"/>
    <row r="2074" ht="12" customHeight="1" x14ac:dyDescent="0.25"/>
    <row r="2075" ht="12" customHeight="1" x14ac:dyDescent="0.25"/>
    <row r="2076" ht="12" customHeight="1" x14ac:dyDescent="0.25"/>
    <row r="2077" ht="12" customHeight="1" x14ac:dyDescent="0.25"/>
    <row r="2078" ht="12" customHeight="1" x14ac:dyDescent="0.25"/>
    <row r="2079" ht="12" customHeight="1" x14ac:dyDescent="0.25"/>
    <row r="2080" ht="12" customHeight="1" x14ac:dyDescent="0.25"/>
    <row r="2081" ht="12" customHeight="1" x14ac:dyDescent="0.25"/>
    <row r="2082" ht="12" customHeight="1" x14ac:dyDescent="0.25"/>
    <row r="2083" ht="12" customHeight="1" x14ac:dyDescent="0.25"/>
    <row r="2084" ht="12" customHeight="1" x14ac:dyDescent="0.25"/>
    <row r="2085" ht="12" customHeight="1" x14ac:dyDescent="0.25"/>
    <row r="2086" ht="12" customHeight="1" x14ac:dyDescent="0.25"/>
    <row r="2087" ht="12" customHeight="1" x14ac:dyDescent="0.25"/>
    <row r="2088" ht="12" customHeight="1" x14ac:dyDescent="0.25"/>
    <row r="2089" ht="12" customHeight="1" x14ac:dyDescent="0.25"/>
    <row r="2090" ht="12" customHeight="1" x14ac:dyDescent="0.25"/>
    <row r="2091" ht="12" customHeight="1" x14ac:dyDescent="0.25"/>
    <row r="2092" ht="12" customHeight="1" x14ac:dyDescent="0.25"/>
    <row r="2093" ht="12" customHeight="1" x14ac:dyDescent="0.25"/>
    <row r="2094" ht="12" customHeight="1" x14ac:dyDescent="0.25"/>
    <row r="2095" ht="12" customHeight="1" x14ac:dyDescent="0.25"/>
    <row r="2096" ht="12" customHeight="1" x14ac:dyDescent="0.25"/>
    <row r="2097" ht="12" customHeight="1" x14ac:dyDescent="0.25"/>
    <row r="2098" ht="12" customHeight="1" x14ac:dyDescent="0.25"/>
    <row r="2099" ht="12" customHeight="1" x14ac:dyDescent="0.25"/>
    <row r="2100" ht="12" customHeight="1" x14ac:dyDescent="0.25"/>
    <row r="2101" ht="12" customHeight="1" x14ac:dyDescent="0.25"/>
    <row r="2102" ht="12" customHeight="1" x14ac:dyDescent="0.25"/>
    <row r="2103" ht="12" customHeight="1" x14ac:dyDescent="0.25"/>
    <row r="2104" ht="12" customHeight="1" x14ac:dyDescent="0.25"/>
    <row r="2105" ht="12" customHeight="1" x14ac:dyDescent="0.25"/>
    <row r="2106" ht="12" customHeight="1" x14ac:dyDescent="0.25"/>
    <row r="2107" ht="12" customHeight="1" x14ac:dyDescent="0.25"/>
    <row r="2108" ht="12" customHeight="1" x14ac:dyDescent="0.25"/>
    <row r="2109" ht="12" customHeight="1" x14ac:dyDescent="0.25"/>
    <row r="2110" ht="12" customHeight="1" x14ac:dyDescent="0.25"/>
    <row r="2111" ht="12" customHeight="1" x14ac:dyDescent="0.25"/>
    <row r="2112" ht="12" customHeight="1" x14ac:dyDescent="0.25"/>
    <row r="2113" ht="12" customHeight="1" x14ac:dyDescent="0.25"/>
    <row r="2114" ht="12" customHeight="1" x14ac:dyDescent="0.25"/>
    <row r="2115" ht="12" customHeight="1" x14ac:dyDescent="0.25"/>
    <row r="2116" ht="12" customHeight="1" x14ac:dyDescent="0.25"/>
    <row r="2117" ht="12" customHeight="1" x14ac:dyDescent="0.25"/>
    <row r="2118" ht="12" customHeight="1" x14ac:dyDescent="0.25"/>
    <row r="2119" ht="12" customHeight="1" x14ac:dyDescent="0.25"/>
    <row r="2120" ht="12" customHeight="1" x14ac:dyDescent="0.25"/>
    <row r="2121" ht="12" customHeight="1" x14ac:dyDescent="0.25"/>
    <row r="2122" ht="12" customHeight="1" x14ac:dyDescent="0.25"/>
    <row r="2123" ht="12" customHeight="1" x14ac:dyDescent="0.25"/>
    <row r="2124" ht="12" customHeight="1" x14ac:dyDescent="0.25"/>
    <row r="2125" ht="12" customHeight="1" x14ac:dyDescent="0.25"/>
    <row r="2126" ht="12" customHeight="1" x14ac:dyDescent="0.25"/>
    <row r="2127" ht="12" customHeight="1" x14ac:dyDescent="0.25"/>
    <row r="2128" ht="12" customHeight="1" x14ac:dyDescent="0.25"/>
    <row r="2129" ht="12" customHeight="1" x14ac:dyDescent="0.25"/>
    <row r="2130" ht="12" customHeight="1" x14ac:dyDescent="0.25"/>
    <row r="2131" ht="12" customHeight="1" x14ac:dyDescent="0.25"/>
    <row r="2132" ht="12" customHeight="1" x14ac:dyDescent="0.25"/>
    <row r="2133" ht="12" customHeight="1" x14ac:dyDescent="0.25"/>
    <row r="2134" ht="12" customHeight="1" x14ac:dyDescent="0.25"/>
    <row r="2135" ht="12" customHeight="1" x14ac:dyDescent="0.25"/>
    <row r="2136" ht="12" customHeight="1" x14ac:dyDescent="0.25"/>
    <row r="2137" ht="12" customHeight="1" x14ac:dyDescent="0.25"/>
    <row r="2138" ht="12" customHeight="1" x14ac:dyDescent="0.25"/>
    <row r="2139" ht="12" customHeight="1" x14ac:dyDescent="0.25"/>
    <row r="2140" ht="12" customHeight="1" x14ac:dyDescent="0.25"/>
    <row r="2141" ht="12" customHeight="1" x14ac:dyDescent="0.25"/>
    <row r="2142" ht="12" customHeight="1" x14ac:dyDescent="0.25"/>
    <row r="2143" ht="12" customHeight="1" x14ac:dyDescent="0.25"/>
    <row r="2144" ht="12" customHeight="1" x14ac:dyDescent="0.25"/>
    <row r="2145" ht="12" customHeight="1" x14ac:dyDescent="0.25"/>
    <row r="2146" ht="12" customHeight="1" x14ac:dyDescent="0.25"/>
    <row r="2147" ht="12" customHeight="1" x14ac:dyDescent="0.25"/>
    <row r="2148" ht="12" customHeight="1" x14ac:dyDescent="0.25"/>
    <row r="2149" ht="12" customHeight="1" x14ac:dyDescent="0.25"/>
    <row r="2150" ht="12" customHeight="1" x14ac:dyDescent="0.25"/>
    <row r="2151" ht="12" customHeight="1" x14ac:dyDescent="0.25"/>
    <row r="2152" ht="12" customHeight="1" x14ac:dyDescent="0.25"/>
    <row r="2153" ht="12" customHeight="1" x14ac:dyDescent="0.25"/>
    <row r="2154" ht="12" customHeight="1" x14ac:dyDescent="0.25"/>
    <row r="2155" ht="12" customHeight="1" x14ac:dyDescent="0.25"/>
    <row r="2156" ht="12" customHeight="1" x14ac:dyDescent="0.25"/>
    <row r="2157" ht="12" customHeight="1" x14ac:dyDescent="0.25"/>
    <row r="2158" ht="12" customHeight="1" x14ac:dyDescent="0.25"/>
    <row r="2159" ht="12" customHeight="1" x14ac:dyDescent="0.25"/>
    <row r="2160" ht="12" customHeight="1" x14ac:dyDescent="0.25"/>
    <row r="2161" ht="12" customHeight="1" x14ac:dyDescent="0.25"/>
    <row r="2162" ht="12" customHeight="1" x14ac:dyDescent="0.25"/>
    <row r="2163" ht="12" customHeight="1" x14ac:dyDescent="0.25"/>
    <row r="2164" ht="12" customHeight="1" x14ac:dyDescent="0.25"/>
    <row r="2165" ht="12" customHeight="1" x14ac:dyDescent="0.25"/>
    <row r="2166" ht="12" customHeight="1" x14ac:dyDescent="0.25"/>
    <row r="2167" ht="12" customHeight="1" x14ac:dyDescent="0.25"/>
    <row r="2168" ht="12" customHeight="1" x14ac:dyDescent="0.25"/>
    <row r="2169" ht="12" customHeight="1" x14ac:dyDescent="0.25"/>
    <row r="2170" ht="12" customHeight="1" x14ac:dyDescent="0.25"/>
    <row r="2171" ht="12" customHeight="1" x14ac:dyDescent="0.25"/>
    <row r="2172" ht="12" customHeight="1" x14ac:dyDescent="0.25"/>
    <row r="2173" ht="12" customHeight="1" x14ac:dyDescent="0.25"/>
    <row r="2174" ht="12" customHeight="1" x14ac:dyDescent="0.25"/>
    <row r="2175" ht="12" customHeight="1" x14ac:dyDescent="0.25"/>
    <row r="2176" ht="12" customHeight="1" x14ac:dyDescent="0.25"/>
    <row r="2177" ht="12" customHeight="1" x14ac:dyDescent="0.25"/>
    <row r="2178" ht="12" customHeight="1" x14ac:dyDescent="0.25"/>
    <row r="2179" ht="12" customHeight="1" x14ac:dyDescent="0.25"/>
    <row r="2180" ht="12" customHeight="1" x14ac:dyDescent="0.25"/>
    <row r="2181" ht="12" customHeight="1" x14ac:dyDescent="0.25"/>
    <row r="2182" ht="12" customHeight="1" x14ac:dyDescent="0.25"/>
    <row r="2183" ht="12" customHeight="1" x14ac:dyDescent="0.25"/>
    <row r="2184" ht="12" customHeight="1" x14ac:dyDescent="0.25"/>
    <row r="2185" ht="12" customHeight="1" x14ac:dyDescent="0.25"/>
    <row r="2186" ht="12" customHeight="1" x14ac:dyDescent="0.25"/>
    <row r="2187" ht="12" customHeight="1" x14ac:dyDescent="0.25"/>
    <row r="2188" ht="12" customHeight="1" x14ac:dyDescent="0.25"/>
    <row r="2189" ht="12" customHeight="1" x14ac:dyDescent="0.25"/>
    <row r="2190" ht="12" customHeight="1" x14ac:dyDescent="0.25"/>
    <row r="2191" ht="12" customHeight="1" x14ac:dyDescent="0.25"/>
    <row r="2192" ht="12" customHeight="1" x14ac:dyDescent="0.25"/>
    <row r="2193" ht="12" customHeight="1" x14ac:dyDescent="0.25"/>
    <row r="2194" ht="12" customHeight="1" x14ac:dyDescent="0.25"/>
    <row r="2195" ht="12" customHeight="1" x14ac:dyDescent="0.25"/>
    <row r="2196" ht="12" customHeight="1" x14ac:dyDescent="0.25"/>
    <row r="2197" ht="12" customHeight="1" x14ac:dyDescent="0.25"/>
    <row r="2198" ht="12" customHeight="1" x14ac:dyDescent="0.25"/>
    <row r="2199" ht="12" customHeight="1" x14ac:dyDescent="0.25"/>
    <row r="2200" ht="12" customHeight="1" x14ac:dyDescent="0.25"/>
    <row r="2201" ht="12" customHeight="1" x14ac:dyDescent="0.25"/>
    <row r="2202" ht="12" customHeight="1" x14ac:dyDescent="0.25"/>
    <row r="2203" ht="12" customHeight="1" x14ac:dyDescent="0.25"/>
    <row r="2204" ht="12" customHeight="1" x14ac:dyDescent="0.25"/>
    <row r="2205" ht="12" customHeight="1" x14ac:dyDescent="0.25"/>
    <row r="2206" ht="12" customHeight="1" x14ac:dyDescent="0.25"/>
    <row r="2207" ht="12" customHeight="1" x14ac:dyDescent="0.25"/>
    <row r="2208" ht="12" customHeight="1" x14ac:dyDescent="0.25"/>
    <row r="2209" ht="12" customHeight="1" x14ac:dyDescent="0.25"/>
    <row r="2210" ht="12" customHeight="1" x14ac:dyDescent="0.25"/>
    <row r="2211" ht="12" customHeight="1" x14ac:dyDescent="0.25"/>
    <row r="2212" ht="12" customHeight="1" x14ac:dyDescent="0.25"/>
    <row r="2213" ht="12" customHeight="1" x14ac:dyDescent="0.25"/>
    <row r="2214" ht="12" customHeight="1" x14ac:dyDescent="0.25"/>
    <row r="2215" ht="12" customHeight="1" x14ac:dyDescent="0.25"/>
    <row r="2216" ht="12" customHeight="1" x14ac:dyDescent="0.25"/>
    <row r="2217" ht="12" customHeight="1" x14ac:dyDescent="0.25"/>
    <row r="2218" ht="12" customHeight="1" x14ac:dyDescent="0.25"/>
    <row r="2219" ht="12" customHeight="1" x14ac:dyDescent="0.25"/>
    <row r="2220" ht="12" customHeight="1" x14ac:dyDescent="0.25"/>
    <row r="2221" ht="12" customHeight="1" x14ac:dyDescent="0.25"/>
    <row r="2222" ht="12" customHeight="1" x14ac:dyDescent="0.25"/>
    <row r="2223" ht="12" customHeight="1" x14ac:dyDescent="0.25"/>
    <row r="2224" ht="12" customHeight="1" x14ac:dyDescent="0.25"/>
    <row r="2225" ht="12" customHeight="1" x14ac:dyDescent="0.25"/>
    <row r="2226" ht="12" customHeight="1" x14ac:dyDescent="0.25"/>
    <row r="2227" ht="12" customHeight="1" x14ac:dyDescent="0.25"/>
    <row r="2228" ht="12" customHeight="1" x14ac:dyDescent="0.25"/>
    <row r="2229" ht="12" customHeight="1" x14ac:dyDescent="0.25"/>
    <row r="2230" ht="12" customHeight="1" x14ac:dyDescent="0.25"/>
    <row r="2231" ht="12" customHeight="1" x14ac:dyDescent="0.25"/>
    <row r="2232" ht="12" customHeight="1" x14ac:dyDescent="0.25"/>
    <row r="2233" ht="12" customHeight="1" x14ac:dyDescent="0.25"/>
    <row r="2234" ht="12" customHeight="1" x14ac:dyDescent="0.25"/>
    <row r="2235" ht="12" customHeight="1" x14ac:dyDescent="0.25"/>
    <row r="2236" ht="12" customHeight="1" x14ac:dyDescent="0.25"/>
    <row r="2237" ht="12" customHeight="1" x14ac:dyDescent="0.25"/>
    <row r="2238" ht="12" customHeight="1" x14ac:dyDescent="0.25"/>
    <row r="2239" ht="12" customHeight="1" x14ac:dyDescent="0.25"/>
    <row r="2240" ht="12" customHeight="1" x14ac:dyDescent="0.25"/>
    <row r="2241" ht="12" customHeight="1" x14ac:dyDescent="0.25"/>
    <row r="2242" ht="12" customHeight="1" x14ac:dyDescent="0.25"/>
    <row r="2243" ht="12" customHeight="1" x14ac:dyDescent="0.25"/>
    <row r="2244" ht="12" customHeight="1" x14ac:dyDescent="0.25"/>
    <row r="2245" ht="12" customHeight="1" x14ac:dyDescent="0.25"/>
    <row r="2246" ht="12" customHeight="1" x14ac:dyDescent="0.25"/>
    <row r="2247" ht="12" customHeight="1" x14ac:dyDescent="0.25"/>
    <row r="2248" ht="12" customHeight="1" x14ac:dyDescent="0.25"/>
    <row r="2249" ht="12" customHeight="1" x14ac:dyDescent="0.25"/>
    <row r="2250" ht="12" customHeight="1" x14ac:dyDescent="0.25"/>
    <row r="2251" ht="12" customHeight="1" x14ac:dyDescent="0.25"/>
    <row r="2252" ht="12" customHeight="1" x14ac:dyDescent="0.25"/>
    <row r="2253" ht="12" customHeight="1" x14ac:dyDescent="0.25"/>
    <row r="2254" ht="12" customHeight="1" x14ac:dyDescent="0.25"/>
    <row r="2255" ht="12" customHeight="1" x14ac:dyDescent="0.25"/>
    <row r="2256" ht="12" customHeight="1" x14ac:dyDescent="0.25"/>
    <row r="2257" ht="12" customHeight="1" x14ac:dyDescent="0.25"/>
    <row r="2258" ht="12" customHeight="1" x14ac:dyDescent="0.25"/>
    <row r="2259" ht="12" customHeight="1" x14ac:dyDescent="0.25"/>
    <row r="2260" ht="12" customHeight="1" x14ac:dyDescent="0.25"/>
    <row r="2261" ht="12" customHeight="1" x14ac:dyDescent="0.25"/>
    <row r="2262" ht="12" customHeight="1" x14ac:dyDescent="0.25"/>
    <row r="2263" ht="12" customHeight="1" x14ac:dyDescent="0.25"/>
    <row r="2264" ht="12" customHeight="1" x14ac:dyDescent="0.25"/>
    <row r="2265" ht="12" customHeight="1" x14ac:dyDescent="0.25"/>
    <row r="2266" ht="12" customHeight="1" x14ac:dyDescent="0.25"/>
    <row r="2267" ht="12" customHeight="1" x14ac:dyDescent="0.25"/>
    <row r="2268" ht="12" customHeight="1" x14ac:dyDescent="0.25"/>
    <row r="2269" ht="12" customHeight="1" x14ac:dyDescent="0.25"/>
    <row r="2270" ht="12" customHeight="1" x14ac:dyDescent="0.25"/>
    <row r="2271" ht="12" customHeight="1" x14ac:dyDescent="0.25"/>
    <row r="2272" ht="12" customHeight="1" x14ac:dyDescent="0.25"/>
    <row r="2273" ht="12" customHeight="1" x14ac:dyDescent="0.25"/>
    <row r="2274" ht="12" customHeight="1" x14ac:dyDescent="0.25"/>
    <row r="2275" ht="12" customHeight="1" x14ac:dyDescent="0.25"/>
    <row r="2276" ht="12" customHeight="1" x14ac:dyDescent="0.25"/>
    <row r="2277" ht="12" customHeight="1" x14ac:dyDescent="0.25"/>
    <row r="2278" ht="12" customHeight="1" x14ac:dyDescent="0.25"/>
    <row r="2279" ht="12" customHeight="1" x14ac:dyDescent="0.25"/>
    <row r="2280" ht="12" customHeight="1" x14ac:dyDescent="0.25"/>
    <row r="2281" ht="12" customHeight="1" x14ac:dyDescent="0.25"/>
    <row r="2282" ht="12" customHeight="1" x14ac:dyDescent="0.25"/>
    <row r="2283" ht="12" customHeight="1" x14ac:dyDescent="0.25"/>
    <row r="2284" ht="12" customHeight="1" x14ac:dyDescent="0.25"/>
    <row r="2285" ht="12" customHeight="1" x14ac:dyDescent="0.25"/>
    <row r="2286" ht="12" customHeight="1" x14ac:dyDescent="0.25"/>
    <row r="2287" ht="12" customHeight="1" x14ac:dyDescent="0.25"/>
    <row r="2288" ht="12" customHeight="1" x14ac:dyDescent="0.25"/>
    <row r="2289" ht="12" customHeight="1" x14ac:dyDescent="0.25"/>
    <row r="2290" ht="12" customHeight="1" x14ac:dyDescent="0.25"/>
    <row r="2291" ht="12" customHeight="1" x14ac:dyDescent="0.25"/>
    <row r="2292" ht="12" customHeight="1" x14ac:dyDescent="0.25"/>
    <row r="2293" ht="12" customHeight="1" x14ac:dyDescent="0.25"/>
    <row r="2294" ht="12" customHeight="1" x14ac:dyDescent="0.25"/>
    <row r="2295" ht="12" customHeight="1" x14ac:dyDescent="0.25"/>
    <row r="2296" ht="12" customHeight="1" x14ac:dyDescent="0.25"/>
    <row r="2297" ht="12" customHeight="1" x14ac:dyDescent="0.25"/>
    <row r="2298" ht="12" customHeight="1" x14ac:dyDescent="0.25"/>
    <row r="2299" ht="12" customHeight="1" x14ac:dyDescent="0.25"/>
    <row r="2300" ht="12" customHeight="1" x14ac:dyDescent="0.25"/>
    <row r="2301" ht="12" customHeight="1" x14ac:dyDescent="0.25"/>
    <row r="2302" ht="12" customHeight="1" x14ac:dyDescent="0.25"/>
    <row r="2303" ht="12" customHeight="1" x14ac:dyDescent="0.25"/>
    <row r="2304" ht="12" customHeight="1" x14ac:dyDescent="0.25"/>
    <row r="2305" ht="12" customHeight="1" x14ac:dyDescent="0.25"/>
    <row r="2306" ht="12" customHeight="1" x14ac:dyDescent="0.25"/>
    <row r="2307" ht="12" customHeight="1" x14ac:dyDescent="0.25"/>
    <row r="2308" ht="12" customHeight="1" x14ac:dyDescent="0.25"/>
    <row r="2309" ht="12" customHeight="1" x14ac:dyDescent="0.25"/>
    <row r="2310" ht="12" customHeight="1" x14ac:dyDescent="0.25"/>
    <row r="2311" ht="12" customHeight="1" x14ac:dyDescent="0.25"/>
    <row r="2312" ht="12" customHeight="1" x14ac:dyDescent="0.25"/>
    <row r="2313" ht="12" customHeight="1" x14ac:dyDescent="0.25"/>
    <row r="2314" ht="12" customHeight="1" x14ac:dyDescent="0.25"/>
    <row r="2315" ht="12" customHeight="1" x14ac:dyDescent="0.25"/>
    <row r="2316" ht="12" customHeight="1" x14ac:dyDescent="0.25"/>
    <row r="2317" ht="12" customHeight="1" x14ac:dyDescent="0.25"/>
    <row r="2318" ht="12" customHeight="1" x14ac:dyDescent="0.25"/>
    <row r="2319" ht="12" customHeight="1" x14ac:dyDescent="0.25"/>
    <row r="2320" ht="12" customHeight="1" x14ac:dyDescent="0.25"/>
    <row r="2321" ht="12" customHeight="1" x14ac:dyDescent="0.25"/>
    <row r="2322" ht="12" customHeight="1" x14ac:dyDescent="0.25"/>
    <row r="2323" ht="12" customHeight="1" x14ac:dyDescent="0.25"/>
    <row r="2324" ht="12" customHeight="1" x14ac:dyDescent="0.25"/>
    <row r="2325" ht="12" customHeight="1" x14ac:dyDescent="0.25"/>
    <row r="2326" ht="12" customHeight="1" x14ac:dyDescent="0.25"/>
    <row r="2327" ht="12" customHeight="1" x14ac:dyDescent="0.25"/>
    <row r="2328" ht="12" customHeight="1" x14ac:dyDescent="0.25"/>
    <row r="2329" ht="12" customHeight="1" x14ac:dyDescent="0.25"/>
    <row r="2330" ht="12" customHeight="1" x14ac:dyDescent="0.25"/>
    <row r="2331" ht="12" customHeight="1" x14ac:dyDescent="0.25"/>
    <row r="2332" ht="12" customHeight="1" x14ac:dyDescent="0.25"/>
    <row r="2333" ht="12" customHeight="1" x14ac:dyDescent="0.25"/>
    <row r="2334" ht="12" customHeight="1" x14ac:dyDescent="0.25"/>
    <row r="2335" ht="12" customHeight="1" x14ac:dyDescent="0.25"/>
    <row r="2336" ht="12" customHeight="1" x14ac:dyDescent="0.25"/>
    <row r="2337" ht="12" customHeight="1" x14ac:dyDescent="0.25"/>
    <row r="2338" ht="12" customHeight="1" x14ac:dyDescent="0.25"/>
    <row r="2339" ht="12" customHeight="1" x14ac:dyDescent="0.25"/>
    <row r="2340" ht="12" customHeight="1" x14ac:dyDescent="0.25"/>
    <row r="2341" ht="12" customHeight="1" x14ac:dyDescent="0.25"/>
    <row r="2342" ht="12" customHeight="1" x14ac:dyDescent="0.25"/>
    <row r="2343" ht="12" customHeight="1" x14ac:dyDescent="0.25"/>
    <row r="2344" ht="12" customHeight="1" x14ac:dyDescent="0.25"/>
    <row r="2345" ht="12" customHeight="1" x14ac:dyDescent="0.25"/>
    <row r="2346" ht="12" customHeight="1" x14ac:dyDescent="0.25"/>
    <row r="2347" ht="12" customHeight="1" x14ac:dyDescent="0.25"/>
    <row r="2348" ht="12" customHeight="1" x14ac:dyDescent="0.25"/>
    <row r="2349" ht="12" customHeight="1" x14ac:dyDescent="0.25"/>
    <row r="2350" ht="12" customHeight="1" x14ac:dyDescent="0.25"/>
    <row r="2351" ht="12" customHeight="1" x14ac:dyDescent="0.25"/>
    <row r="2352" ht="12" customHeight="1" x14ac:dyDescent="0.25"/>
    <row r="2353" ht="12" customHeight="1" x14ac:dyDescent="0.25"/>
    <row r="2354" ht="12" customHeight="1" x14ac:dyDescent="0.25"/>
    <row r="2355" ht="12" customHeight="1" x14ac:dyDescent="0.25"/>
    <row r="2356" ht="12" customHeight="1" x14ac:dyDescent="0.25"/>
    <row r="2357" ht="12" customHeight="1" x14ac:dyDescent="0.25"/>
    <row r="2358" ht="12" customHeight="1" x14ac:dyDescent="0.25"/>
    <row r="2359" ht="12" customHeight="1" x14ac:dyDescent="0.25"/>
    <row r="2360" ht="12" customHeight="1" x14ac:dyDescent="0.25"/>
    <row r="2361" ht="12" customHeight="1" x14ac:dyDescent="0.25"/>
    <row r="2362" ht="12" customHeight="1" x14ac:dyDescent="0.25"/>
    <row r="2363" ht="12" customHeight="1" x14ac:dyDescent="0.25"/>
    <row r="2364" ht="12" customHeight="1" x14ac:dyDescent="0.25"/>
    <row r="2365" ht="12" customHeight="1" x14ac:dyDescent="0.25"/>
    <row r="2366" ht="12" customHeight="1" x14ac:dyDescent="0.25"/>
    <row r="2367" ht="12" customHeight="1" x14ac:dyDescent="0.25"/>
    <row r="2368" ht="12" customHeight="1" x14ac:dyDescent="0.25"/>
    <row r="2369" ht="12" customHeight="1" x14ac:dyDescent="0.25"/>
    <row r="2370" ht="12" customHeight="1" x14ac:dyDescent="0.25"/>
    <row r="2371" ht="12" customHeight="1" x14ac:dyDescent="0.25"/>
    <row r="2372" ht="12" customHeight="1" x14ac:dyDescent="0.25"/>
    <row r="2373" ht="12" customHeight="1" x14ac:dyDescent="0.25"/>
    <row r="2374" ht="12" customHeight="1" x14ac:dyDescent="0.25"/>
    <row r="2375" ht="12" customHeight="1" x14ac:dyDescent="0.25"/>
    <row r="2376" ht="12" customHeight="1" x14ac:dyDescent="0.25"/>
    <row r="2377" ht="12" customHeight="1" x14ac:dyDescent="0.25"/>
    <row r="2378" ht="12" customHeight="1" x14ac:dyDescent="0.25"/>
    <row r="2379" ht="12" customHeight="1" x14ac:dyDescent="0.25"/>
    <row r="2380" ht="12" customHeight="1" x14ac:dyDescent="0.25"/>
    <row r="2381" ht="12" customHeight="1" x14ac:dyDescent="0.25"/>
    <row r="2382" ht="12" customHeight="1" x14ac:dyDescent="0.25"/>
    <row r="2383" ht="12" customHeight="1" x14ac:dyDescent="0.25"/>
    <row r="2384" ht="12" customHeight="1" x14ac:dyDescent="0.25"/>
    <row r="2385" ht="12" customHeight="1" x14ac:dyDescent="0.25"/>
    <row r="2386" ht="12" customHeight="1" x14ac:dyDescent="0.25"/>
    <row r="2387" ht="12" customHeight="1" x14ac:dyDescent="0.25"/>
    <row r="2388" ht="12" customHeight="1" x14ac:dyDescent="0.25"/>
    <row r="2389" ht="12" customHeight="1" x14ac:dyDescent="0.25"/>
    <row r="2390" ht="12" customHeight="1" x14ac:dyDescent="0.25"/>
    <row r="2391" ht="12" customHeight="1" x14ac:dyDescent="0.25"/>
    <row r="2392" ht="12" customHeight="1" x14ac:dyDescent="0.25"/>
    <row r="2393" ht="12" customHeight="1" x14ac:dyDescent="0.25"/>
    <row r="2394" ht="12" customHeight="1" x14ac:dyDescent="0.25"/>
    <row r="2395" ht="12" customHeight="1" x14ac:dyDescent="0.25"/>
    <row r="2396" ht="12" customHeight="1" x14ac:dyDescent="0.25"/>
    <row r="2397" ht="12" customHeight="1" x14ac:dyDescent="0.25"/>
    <row r="2398" ht="12" customHeight="1" x14ac:dyDescent="0.25"/>
    <row r="2399" ht="12" customHeight="1" x14ac:dyDescent="0.25"/>
    <row r="2400" ht="12" customHeight="1" x14ac:dyDescent="0.25"/>
    <row r="2401" ht="12" customHeight="1" x14ac:dyDescent="0.25"/>
    <row r="2402" ht="12" customHeight="1" x14ac:dyDescent="0.25"/>
    <row r="2403" ht="12" customHeight="1" x14ac:dyDescent="0.25"/>
    <row r="2404" ht="12" customHeight="1" x14ac:dyDescent="0.25"/>
    <row r="2405" ht="12" customHeight="1" x14ac:dyDescent="0.25"/>
    <row r="2406" ht="12" customHeight="1" x14ac:dyDescent="0.25"/>
    <row r="2407" ht="12" customHeight="1" x14ac:dyDescent="0.25"/>
    <row r="2408" ht="12" customHeight="1" x14ac:dyDescent="0.25"/>
    <row r="2409" ht="12" customHeight="1" x14ac:dyDescent="0.25"/>
    <row r="2410" ht="12" customHeight="1" x14ac:dyDescent="0.25"/>
    <row r="2411" ht="12" customHeight="1" x14ac:dyDescent="0.25"/>
    <row r="2412" ht="12" customHeight="1" x14ac:dyDescent="0.25"/>
    <row r="2413" ht="12" customHeight="1" x14ac:dyDescent="0.25"/>
    <row r="2414" ht="12" customHeight="1" x14ac:dyDescent="0.25"/>
    <row r="2415" ht="12" customHeight="1" x14ac:dyDescent="0.25"/>
    <row r="2416" ht="12" customHeight="1" x14ac:dyDescent="0.25"/>
    <row r="2417" ht="12" customHeight="1" x14ac:dyDescent="0.25"/>
    <row r="2418" ht="12" customHeight="1" x14ac:dyDescent="0.25"/>
    <row r="2419" ht="12" customHeight="1" x14ac:dyDescent="0.25"/>
    <row r="2420" ht="12" customHeight="1" x14ac:dyDescent="0.25"/>
    <row r="2421" ht="12" customHeight="1" x14ac:dyDescent="0.25"/>
    <row r="2422" ht="12" customHeight="1" x14ac:dyDescent="0.25"/>
    <row r="2423" ht="12" customHeight="1" x14ac:dyDescent="0.25"/>
    <row r="2424" ht="12" customHeight="1" x14ac:dyDescent="0.25"/>
    <row r="2425" ht="12" customHeight="1" x14ac:dyDescent="0.25"/>
    <row r="2426" ht="12" customHeight="1" x14ac:dyDescent="0.25"/>
    <row r="2427" ht="12" customHeight="1" x14ac:dyDescent="0.25"/>
    <row r="2428" ht="12" customHeight="1" x14ac:dyDescent="0.25"/>
    <row r="2429" ht="12" customHeight="1" x14ac:dyDescent="0.25"/>
    <row r="2430" ht="12" customHeight="1" x14ac:dyDescent="0.25"/>
    <row r="2431" ht="12" customHeight="1" x14ac:dyDescent="0.25"/>
    <row r="2432" ht="12" customHeight="1" x14ac:dyDescent="0.25"/>
    <row r="2433" ht="12" customHeight="1" x14ac:dyDescent="0.25"/>
    <row r="2434" ht="12" customHeight="1" x14ac:dyDescent="0.25"/>
    <row r="2435" ht="12" customHeight="1" x14ac:dyDescent="0.25"/>
    <row r="2436" ht="12" customHeight="1" x14ac:dyDescent="0.25"/>
    <row r="2437" ht="12" customHeight="1" x14ac:dyDescent="0.25"/>
    <row r="2438" ht="12" customHeight="1" x14ac:dyDescent="0.25"/>
    <row r="2439" ht="12" customHeight="1" x14ac:dyDescent="0.25"/>
    <row r="2440" ht="12" customHeight="1" x14ac:dyDescent="0.25"/>
    <row r="2441" ht="12" customHeight="1" x14ac:dyDescent="0.25"/>
    <row r="2442" ht="12" customHeight="1" x14ac:dyDescent="0.25"/>
    <row r="2443" ht="12" customHeight="1" x14ac:dyDescent="0.25"/>
    <row r="2444" ht="12" customHeight="1" x14ac:dyDescent="0.25"/>
    <row r="2445" ht="12" customHeight="1" x14ac:dyDescent="0.25"/>
    <row r="2446" ht="12" customHeight="1" x14ac:dyDescent="0.25"/>
    <row r="2447" ht="12" customHeight="1" x14ac:dyDescent="0.25"/>
    <row r="2448" ht="12" customHeight="1" x14ac:dyDescent="0.25"/>
    <row r="2449" ht="12" customHeight="1" x14ac:dyDescent="0.25"/>
    <row r="2450" ht="12" customHeight="1" x14ac:dyDescent="0.25"/>
    <row r="2451" ht="12" customHeight="1" x14ac:dyDescent="0.25"/>
    <row r="2452" ht="12" customHeight="1" x14ac:dyDescent="0.25"/>
    <row r="2453" ht="12" customHeight="1" x14ac:dyDescent="0.25"/>
    <row r="2454" ht="12" customHeight="1" x14ac:dyDescent="0.25"/>
    <row r="2455" ht="12" customHeight="1" x14ac:dyDescent="0.25"/>
    <row r="2456" ht="12" customHeight="1" x14ac:dyDescent="0.25"/>
    <row r="2457" ht="12" customHeight="1" x14ac:dyDescent="0.25"/>
    <row r="2458" ht="12" customHeight="1" x14ac:dyDescent="0.25"/>
    <row r="2459" ht="12" customHeight="1" x14ac:dyDescent="0.25"/>
    <row r="2460" ht="12" customHeight="1" x14ac:dyDescent="0.25"/>
    <row r="2461" ht="12" customHeight="1" x14ac:dyDescent="0.25"/>
    <row r="2462" ht="12" customHeight="1" x14ac:dyDescent="0.25"/>
    <row r="2463" ht="12" customHeight="1" x14ac:dyDescent="0.25"/>
    <row r="2464" ht="12" customHeight="1" x14ac:dyDescent="0.25"/>
    <row r="2465" ht="12" customHeight="1" x14ac:dyDescent="0.25"/>
    <row r="2466" ht="12" customHeight="1" x14ac:dyDescent="0.25"/>
    <row r="2467" ht="12" customHeight="1" x14ac:dyDescent="0.25"/>
    <row r="2468" ht="12" customHeight="1" x14ac:dyDescent="0.25"/>
    <row r="2469" ht="12" customHeight="1" x14ac:dyDescent="0.25"/>
    <row r="2470" ht="12" customHeight="1" x14ac:dyDescent="0.25"/>
    <row r="2471" ht="12" customHeight="1" x14ac:dyDescent="0.25"/>
    <row r="2472" ht="12" customHeight="1" x14ac:dyDescent="0.25"/>
    <row r="2473" ht="12" customHeight="1" x14ac:dyDescent="0.25"/>
    <row r="2474" ht="12" customHeight="1" x14ac:dyDescent="0.25"/>
    <row r="2475" ht="12" customHeight="1" x14ac:dyDescent="0.25"/>
    <row r="2476" ht="12" customHeight="1" x14ac:dyDescent="0.25"/>
    <row r="2477" ht="12" customHeight="1" x14ac:dyDescent="0.25"/>
    <row r="2478" ht="12" customHeight="1" x14ac:dyDescent="0.25"/>
    <row r="2479" ht="12" customHeight="1" x14ac:dyDescent="0.25"/>
    <row r="2480" ht="12" customHeight="1" x14ac:dyDescent="0.25"/>
    <row r="2481" ht="12" customHeight="1" x14ac:dyDescent="0.25"/>
    <row r="2482" ht="12" customHeight="1" x14ac:dyDescent="0.25"/>
    <row r="2483" ht="12" customHeight="1" x14ac:dyDescent="0.25"/>
    <row r="2484" ht="12" customHeight="1" x14ac:dyDescent="0.25"/>
    <row r="2485" ht="12" customHeight="1" x14ac:dyDescent="0.25"/>
    <row r="2486" ht="12" customHeight="1" x14ac:dyDescent="0.25"/>
    <row r="2487" ht="12" customHeight="1" x14ac:dyDescent="0.25"/>
    <row r="2488" ht="12" customHeight="1" x14ac:dyDescent="0.25"/>
    <row r="2489" ht="12" customHeight="1" x14ac:dyDescent="0.25"/>
    <row r="2490" ht="12" customHeight="1" x14ac:dyDescent="0.25"/>
    <row r="2491" ht="12" customHeight="1" x14ac:dyDescent="0.25"/>
    <row r="2492" ht="12" customHeight="1" x14ac:dyDescent="0.25"/>
    <row r="2493" ht="12" customHeight="1" x14ac:dyDescent="0.25"/>
    <row r="2494" ht="12" customHeight="1" x14ac:dyDescent="0.25"/>
    <row r="2495" ht="12" customHeight="1" x14ac:dyDescent="0.25"/>
    <row r="2496" ht="12" customHeight="1" x14ac:dyDescent="0.25"/>
    <row r="2497" ht="12" customHeight="1" x14ac:dyDescent="0.25"/>
    <row r="2498" ht="12" customHeight="1" x14ac:dyDescent="0.25"/>
    <row r="2499" ht="12" customHeight="1" x14ac:dyDescent="0.25"/>
    <row r="2500" ht="12" customHeight="1" x14ac:dyDescent="0.25"/>
    <row r="2501" ht="12" customHeight="1" x14ac:dyDescent="0.25"/>
    <row r="2502" ht="12" customHeight="1" x14ac:dyDescent="0.25"/>
    <row r="2503" ht="12" customHeight="1" x14ac:dyDescent="0.25"/>
    <row r="2504" ht="12" customHeight="1" x14ac:dyDescent="0.25"/>
    <row r="2505" ht="12" customHeight="1" x14ac:dyDescent="0.25"/>
    <row r="2506" ht="12" customHeight="1" x14ac:dyDescent="0.25"/>
    <row r="2507" ht="12" customHeight="1" x14ac:dyDescent="0.25"/>
    <row r="2508" ht="12" customHeight="1" x14ac:dyDescent="0.25"/>
    <row r="2509" ht="12" customHeight="1" x14ac:dyDescent="0.25"/>
    <row r="2510" ht="12" customHeight="1" x14ac:dyDescent="0.25"/>
    <row r="2511" ht="12" customHeight="1" x14ac:dyDescent="0.25"/>
    <row r="2512" ht="12" customHeight="1" x14ac:dyDescent="0.25"/>
    <row r="2513" ht="12" customHeight="1" x14ac:dyDescent="0.25"/>
    <row r="2514" ht="12" customHeight="1" x14ac:dyDescent="0.25"/>
    <row r="2515" ht="12" customHeight="1" x14ac:dyDescent="0.25"/>
    <row r="2516" ht="12" customHeight="1" x14ac:dyDescent="0.25"/>
    <row r="2517" ht="12" customHeight="1" x14ac:dyDescent="0.25"/>
    <row r="2518" ht="12" customHeight="1" x14ac:dyDescent="0.25"/>
    <row r="2519" ht="12" customHeight="1" x14ac:dyDescent="0.25"/>
    <row r="2520" ht="12" customHeight="1" x14ac:dyDescent="0.25"/>
    <row r="2521" ht="12" customHeight="1" x14ac:dyDescent="0.25"/>
    <row r="2522" ht="12" customHeight="1" x14ac:dyDescent="0.25"/>
    <row r="2523" ht="12" customHeight="1" x14ac:dyDescent="0.25"/>
    <row r="2524" ht="12" customHeight="1" x14ac:dyDescent="0.25"/>
    <row r="2525" ht="12" customHeight="1" x14ac:dyDescent="0.25"/>
    <row r="2526" ht="12" customHeight="1" x14ac:dyDescent="0.25"/>
    <row r="2527" ht="12" customHeight="1" x14ac:dyDescent="0.25"/>
    <row r="2528" ht="12" customHeight="1" x14ac:dyDescent="0.25"/>
    <row r="2529" ht="12" customHeight="1" x14ac:dyDescent="0.25"/>
    <row r="2530" ht="12" customHeight="1" x14ac:dyDescent="0.25"/>
    <row r="2531" ht="12" customHeight="1" x14ac:dyDescent="0.25"/>
    <row r="2532" ht="12" customHeight="1" x14ac:dyDescent="0.25"/>
    <row r="2533" ht="12" customHeight="1" x14ac:dyDescent="0.25"/>
    <row r="2534" ht="12" customHeight="1" x14ac:dyDescent="0.25"/>
    <row r="2535" ht="12" customHeight="1" x14ac:dyDescent="0.25"/>
    <row r="2536" ht="12" customHeight="1" x14ac:dyDescent="0.25"/>
    <row r="2537" ht="12" customHeight="1" x14ac:dyDescent="0.25"/>
    <row r="2538" ht="12" customHeight="1" x14ac:dyDescent="0.25"/>
    <row r="2539" ht="12" customHeight="1" x14ac:dyDescent="0.25"/>
    <row r="2540" ht="12" customHeight="1" x14ac:dyDescent="0.25"/>
    <row r="2541" ht="12" customHeight="1" x14ac:dyDescent="0.25"/>
    <row r="2542" ht="12" customHeight="1" x14ac:dyDescent="0.25"/>
    <row r="2543" ht="12" customHeight="1" x14ac:dyDescent="0.25"/>
    <row r="2544" ht="12" customHeight="1" x14ac:dyDescent="0.25"/>
    <row r="2545" ht="12" customHeight="1" x14ac:dyDescent="0.25"/>
    <row r="2546" ht="12" customHeight="1" x14ac:dyDescent="0.25"/>
    <row r="2547" ht="12" customHeight="1" x14ac:dyDescent="0.25"/>
    <row r="2548" ht="12" customHeight="1" x14ac:dyDescent="0.25"/>
    <row r="2549" ht="12" customHeight="1" x14ac:dyDescent="0.25"/>
    <row r="2550" ht="12" customHeight="1" x14ac:dyDescent="0.25"/>
    <row r="2551" ht="12" customHeight="1" x14ac:dyDescent="0.25"/>
    <row r="2552" ht="12" customHeight="1" x14ac:dyDescent="0.25"/>
    <row r="2553" ht="12" customHeight="1" x14ac:dyDescent="0.25"/>
    <row r="2554" ht="12" customHeight="1" x14ac:dyDescent="0.25"/>
    <row r="2555" ht="12" customHeight="1" x14ac:dyDescent="0.25"/>
    <row r="2556" ht="12" customHeight="1" x14ac:dyDescent="0.25"/>
    <row r="2557" ht="12" customHeight="1" x14ac:dyDescent="0.25"/>
    <row r="2558" ht="12" customHeight="1" x14ac:dyDescent="0.25"/>
    <row r="2559" ht="12" customHeight="1" x14ac:dyDescent="0.25"/>
    <row r="2560" ht="12" customHeight="1" x14ac:dyDescent="0.25"/>
    <row r="2561" ht="12" customHeight="1" x14ac:dyDescent="0.25"/>
    <row r="2562" ht="12" customHeight="1" x14ac:dyDescent="0.25"/>
    <row r="2563" ht="12" customHeight="1" x14ac:dyDescent="0.25"/>
    <row r="2564" ht="12" customHeight="1" x14ac:dyDescent="0.25"/>
    <row r="2565" ht="12" customHeight="1" x14ac:dyDescent="0.25"/>
    <row r="2566" ht="12" customHeight="1" x14ac:dyDescent="0.25"/>
    <row r="2567" ht="12" customHeight="1" x14ac:dyDescent="0.25"/>
    <row r="2568" ht="12" customHeight="1" x14ac:dyDescent="0.25"/>
    <row r="2569" ht="12" customHeight="1" x14ac:dyDescent="0.25"/>
    <row r="2570" ht="12" customHeight="1" x14ac:dyDescent="0.25"/>
    <row r="2571" ht="12" customHeight="1" x14ac:dyDescent="0.25"/>
    <row r="2572" ht="12" customHeight="1" x14ac:dyDescent="0.25"/>
    <row r="2573" ht="12" customHeight="1" x14ac:dyDescent="0.25"/>
    <row r="2574" ht="12" customHeight="1" x14ac:dyDescent="0.25"/>
    <row r="2575" ht="12" customHeight="1" x14ac:dyDescent="0.25"/>
    <row r="2576" ht="12" customHeight="1" x14ac:dyDescent="0.25"/>
    <row r="2577" ht="12" customHeight="1" x14ac:dyDescent="0.25"/>
    <row r="2578" ht="12" customHeight="1" x14ac:dyDescent="0.25"/>
    <row r="2579" ht="12" customHeight="1" x14ac:dyDescent="0.25"/>
    <row r="2580" ht="12" customHeight="1" x14ac:dyDescent="0.25"/>
    <row r="2581" ht="12" customHeight="1" x14ac:dyDescent="0.25"/>
    <row r="2582" ht="12" customHeight="1" x14ac:dyDescent="0.25"/>
    <row r="2583" ht="12" customHeight="1" x14ac:dyDescent="0.25"/>
    <row r="2584" ht="12" customHeight="1" x14ac:dyDescent="0.25"/>
    <row r="2585" ht="12" customHeight="1" x14ac:dyDescent="0.25"/>
    <row r="2586" ht="12" customHeight="1" x14ac:dyDescent="0.25"/>
    <row r="2587" ht="12" customHeight="1" x14ac:dyDescent="0.25"/>
    <row r="2588" ht="12" customHeight="1" x14ac:dyDescent="0.25"/>
    <row r="2589" ht="12" customHeight="1" x14ac:dyDescent="0.25"/>
    <row r="2590" ht="12" customHeight="1" x14ac:dyDescent="0.25"/>
    <row r="2591" ht="12" customHeight="1" x14ac:dyDescent="0.25"/>
    <row r="2592" ht="12" customHeight="1" x14ac:dyDescent="0.25"/>
    <row r="2593" ht="12" customHeight="1" x14ac:dyDescent="0.25"/>
    <row r="2594" ht="12" customHeight="1" x14ac:dyDescent="0.25"/>
    <row r="2595" ht="12" customHeight="1" x14ac:dyDescent="0.25"/>
    <row r="2596" ht="12" customHeight="1" x14ac:dyDescent="0.25"/>
    <row r="2597" ht="12" customHeight="1" x14ac:dyDescent="0.25"/>
    <row r="2598" ht="12" customHeight="1" x14ac:dyDescent="0.25"/>
    <row r="2599" ht="12" customHeight="1" x14ac:dyDescent="0.25"/>
    <row r="2600" ht="12" customHeight="1" x14ac:dyDescent="0.25"/>
    <row r="2601" ht="12" customHeight="1" x14ac:dyDescent="0.25"/>
    <row r="2602" ht="12" customHeight="1" x14ac:dyDescent="0.25"/>
    <row r="2603" ht="12" customHeight="1" x14ac:dyDescent="0.25"/>
    <row r="2604" ht="12" customHeight="1" x14ac:dyDescent="0.25"/>
    <row r="2605" ht="12" customHeight="1" x14ac:dyDescent="0.25"/>
    <row r="2606" ht="12" customHeight="1" x14ac:dyDescent="0.25"/>
    <row r="2607" ht="12" customHeight="1" x14ac:dyDescent="0.25"/>
    <row r="2608" ht="12" customHeight="1" x14ac:dyDescent="0.25"/>
    <row r="2609" ht="12" customHeight="1" x14ac:dyDescent="0.25"/>
    <row r="2610" ht="12" customHeight="1" x14ac:dyDescent="0.25"/>
    <row r="2611" ht="12" customHeight="1" x14ac:dyDescent="0.25"/>
    <row r="2612" ht="12" customHeight="1" x14ac:dyDescent="0.25"/>
    <row r="2613" ht="12" customHeight="1" x14ac:dyDescent="0.25"/>
    <row r="2614" ht="12" customHeight="1" x14ac:dyDescent="0.25"/>
    <row r="2615" ht="12" customHeight="1" x14ac:dyDescent="0.25"/>
    <row r="2616" ht="12" customHeight="1" x14ac:dyDescent="0.25"/>
    <row r="2617" ht="12" customHeight="1" x14ac:dyDescent="0.25"/>
    <row r="2618" ht="12" customHeight="1" x14ac:dyDescent="0.25"/>
    <row r="2619" ht="12" customHeight="1" x14ac:dyDescent="0.25"/>
    <row r="2620" ht="12" customHeight="1" x14ac:dyDescent="0.25"/>
    <row r="2621" ht="12" customHeight="1" x14ac:dyDescent="0.25"/>
    <row r="2622" ht="12" customHeight="1" x14ac:dyDescent="0.25"/>
    <row r="2623" ht="12" customHeight="1" x14ac:dyDescent="0.25"/>
    <row r="2624" ht="12" customHeight="1" x14ac:dyDescent="0.25"/>
    <row r="2625" ht="12" customHeight="1" x14ac:dyDescent="0.25"/>
    <row r="2626" ht="12" customHeight="1" x14ac:dyDescent="0.25"/>
    <row r="2627" ht="12" customHeight="1" x14ac:dyDescent="0.25"/>
    <row r="2628" ht="12" customHeight="1" x14ac:dyDescent="0.25"/>
    <row r="2629" ht="12" customHeight="1" x14ac:dyDescent="0.25"/>
    <row r="2630" ht="12" customHeight="1" x14ac:dyDescent="0.25"/>
    <row r="2631" ht="12" customHeight="1" x14ac:dyDescent="0.25"/>
    <row r="2632" ht="12" customHeight="1" x14ac:dyDescent="0.25"/>
    <row r="2633" ht="12" customHeight="1" x14ac:dyDescent="0.25"/>
    <row r="2634" ht="12" customHeight="1" x14ac:dyDescent="0.25"/>
    <row r="2635" ht="12" customHeight="1" x14ac:dyDescent="0.25"/>
    <row r="2636" ht="12" customHeight="1" x14ac:dyDescent="0.25"/>
    <row r="2637" ht="12" customHeight="1" x14ac:dyDescent="0.25"/>
    <row r="2638" ht="12" customHeight="1" x14ac:dyDescent="0.25"/>
    <row r="2639" ht="12" customHeight="1" x14ac:dyDescent="0.25"/>
    <row r="2640" ht="12" customHeight="1" x14ac:dyDescent="0.25"/>
    <row r="2641" ht="12" customHeight="1" x14ac:dyDescent="0.25"/>
    <row r="2642" ht="12" customHeight="1" x14ac:dyDescent="0.25"/>
    <row r="2643" ht="12" customHeight="1" x14ac:dyDescent="0.25"/>
    <row r="2644" ht="12" customHeight="1" x14ac:dyDescent="0.25"/>
    <row r="2645" ht="12" customHeight="1" x14ac:dyDescent="0.25"/>
    <row r="2646" ht="12" customHeight="1" x14ac:dyDescent="0.25"/>
    <row r="2647" ht="12" customHeight="1" x14ac:dyDescent="0.25"/>
    <row r="2648" ht="12" customHeight="1" x14ac:dyDescent="0.25"/>
    <row r="2649" ht="12" customHeight="1" x14ac:dyDescent="0.25"/>
    <row r="2650" ht="12" customHeight="1" x14ac:dyDescent="0.25"/>
    <row r="2651" ht="12" customHeight="1" x14ac:dyDescent="0.25"/>
    <row r="2652" ht="12" customHeight="1" x14ac:dyDescent="0.25"/>
    <row r="2653" ht="12" customHeight="1" x14ac:dyDescent="0.25"/>
    <row r="2654" ht="12" customHeight="1" x14ac:dyDescent="0.25"/>
    <row r="2655" ht="12" customHeight="1" x14ac:dyDescent="0.25"/>
    <row r="2656" ht="12" customHeight="1" x14ac:dyDescent="0.25"/>
    <row r="2657" ht="12" customHeight="1" x14ac:dyDescent="0.25"/>
    <row r="2658" ht="12" customHeight="1" x14ac:dyDescent="0.25"/>
    <row r="2659" ht="12" customHeight="1" x14ac:dyDescent="0.25"/>
    <row r="2660" ht="12" customHeight="1" x14ac:dyDescent="0.25"/>
    <row r="2661" ht="12" customHeight="1" x14ac:dyDescent="0.25"/>
    <row r="2662" ht="12" customHeight="1" x14ac:dyDescent="0.25"/>
    <row r="2663" ht="12" customHeight="1" x14ac:dyDescent="0.25"/>
    <row r="2664" ht="12" customHeight="1" x14ac:dyDescent="0.25"/>
    <row r="2665" ht="12" customHeight="1" x14ac:dyDescent="0.25"/>
    <row r="2666" ht="12" customHeight="1" x14ac:dyDescent="0.25"/>
    <row r="2667" ht="12" customHeight="1" x14ac:dyDescent="0.25"/>
    <row r="2668" ht="12" customHeight="1" x14ac:dyDescent="0.25"/>
    <row r="2669" ht="12" customHeight="1" x14ac:dyDescent="0.25"/>
    <row r="2670" ht="12" customHeight="1" x14ac:dyDescent="0.25"/>
    <row r="2671" ht="12" customHeight="1" x14ac:dyDescent="0.25"/>
    <row r="2672" ht="12" customHeight="1" x14ac:dyDescent="0.25"/>
    <row r="2673" ht="12" customHeight="1" x14ac:dyDescent="0.25"/>
    <row r="2674" ht="12" customHeight="1" x14ac:dyDescent="0.25"/>
    <row r="2675" ht="12" customHeight="1" x14ac:dyDescent="0.25"/>
    <row r="2676" ht="12" customHeight="1" x14ac:dyDescent="0.25"/>
    <row r="2677" ht="12" customHeight="1" x14ac:dyDescent="0.25"/>
    <row r="2678" ht="12" customHeight="1" x14ac:dyDescent="0.25"/>
    <row r="2679" ht="12" customHeight="1" x14ac:dyDescent="0.25"/>
    <row r="2680" ht="12" customHeight="1" x14ac:dyDescent="0.25"/>
    <row r="2681" ht="12" customHeight="1" x14ac:dyDescent="0.25"/>
    <row r="2682" ht="12" customHeight="1" x14ac:dyDescent="0.25"/>
    <row r="2683" ht="12" customHeight="1" x14ac:dyDescent="0.25"/>
    <row r="2684" ht="12" customHeight="1" x14ac:dyDescent="0.25"/>
    <row r="2685" ht="12" customHeight="1" x14ac:dyDescent="0.25"/>
    <row r="2686" ht="12" customHeight="1" x14ac:dyDescent="0.25"/>
    <row r="2687" ht="12" customHeight="1" x14ac:dyDescent="0.25"/>
    <row r="2688" ht="12" customHeight="1" x14ac:dyDescent="0.25"/>
    <row r="2689" ht="12" customHeight="1" x14ac:dyDescent="0.25"/>
    <row r="2690" ht="12" customHeight="1" x14ac:dyDescent="0.25"/>
    <row r="2691" ht="12" customHeight="1" x14ac:dyDescent="0.25"/>
    <row r="2692" ht="12" customHeight="1" x14ac:dyDescent="0.25"/>
    <row r="2693" ht="12" customHeight="1" x14ac:dyDescent="0.25"/>
    <row r="2694" ht="12" customHeight="1" x14ac:dyDescent="0.25"/>
    <row r="2695" ht="12" customHeight="1" x14ac:dyDescent="0.25"/>
    <row r="2696" ht="12" customHeight="1" x14ac:dyDescent="0.25"/>
    <row r="2697" ht="12" customHeight="1" x14ac:dyDescent="0.25"/>
    <row r="2698" ht="12" customHeight="1" x14ac:dyDescent="0.25"/>
    <row r="2699" ht="12" customHeight="1" x14ac:dyDescent="0.25"/>
    <row r="2700" ht="12" customHeight="1" x14ac:dyDescent="0.25"/>
    <row r="2701" ht="12" customHeight="1" x14ac:dyDescent="0.25"/>
    <row r="2702" ht="12" customHeight="1" x14ac:dyDescent="0.25"/>
    <row r="2703" ht="12" customHeight="1" x14ac:dyDescent="0.25"/>
    <row r="2704" ht="12" customHeight="1" x14ac:dyDescent="0.25"/>
    <row r="2705" ht="12" customHeight="1" x14ac:dyDescent="0.25"/>
    <row r="2706" ht="12" customHeight="1" x14ac:dyDescent="0.25"/>
    <row r="2707" ht="12" customHeight="1" x14ac:dyDescent="0.25"/>
    <row r="2708" ht="12" customHeight="1" x14ac:dyDescent="0.25"/>
    <row r="2709" ht="12" customHeight="1" x14ac:dyDescent="0.25"/>
    <row r="2710" ht="12" customHeight="1" x14ac:dyDescent="0.25"/>
    <row r="2711" ht="12" customHeight="1" x14ac:dyDescent="0.25"/>
    <row r="2712" ht="12" customHeight="1" x14ac:dyDescent="0.25"/>
    <row r="2713" ht="12" customHeight="1" x14ac:dyDescent="0.25"/>
    <row r="2714" ht="12" customHeight="1" x14ac:dyDescent="0.25"/>
    <row r="2715" ht="12" customHeight="1" x14ac:dyDescent="0.25"/>
    <row r="2716" ht="12" customHeight="1" x14ac:dyDescent="0.25"/>
    <row r="2717" ht="12" customHeight="1" x14ac:dyDescent="0.25"/>
    <row r="2718" ht="12" customHeight="1" x14ac:dyDescent="0.25"/>
    <row r="2719" ht="12" customHeight="1" x14ac:dyDescent="0.25"/>
    <row r="2720" ht="12" customHeight="1" x14ac:dyDescent="0.25"/>
    <row r="2721" ht="12" customHeight="1" x14ac:dyDescent="0.25"/>
    <row r="2722" ht="12" customHeight="1" x14ac:dyDescent="0.25"/>
    <row r="2723" ht="12" customHeight="1" x14ac:dyDescent="0.25"/>
    <row r="2724" ht="12" customHeight="1" x14ac:dyDescent="0.25"/>
    <row r="2725" ht="12" customHeight="1" x14ac:dyDescent="0.25"/>
    <row r="2726" ht="12" customHeight="1" x14ac:dyDescent="0.25"/>
    <row r="2727" ht="12" customHeight="1" x14ac:dyDescent="0.25"/>
    <row r="2728" ht="12" customHeight="1" x14ac:dyDescent="0.25"/>
    <row r="2729" ht="12" customHeight="1" x14ac:dyDescent="0.25"/>
    <row r="2730" ht="12" customHeight="1" x14ac:dyDescent="0.25"/>
    <row r="2731" ht="12" customHeight="1" x14ac:dyDescent="0.25"/>
    <row r="2732" ht="12" customHeight="1" x14ac:dyDescent="0.25"/>
    <row r="2733" ht="12" customHeight="1" x14ac:dyDescent="0.25"/>
    <row r="2734" ht="12" customHeight="1" x14ac:dyDescent="0.25"/>
    <row r="2735" ht="12" customHeight="1" x14ac:dyDescent="0.25"/>
    <row r="2736" ht="12" customHeight="1" x14ac:dyDescent="0.25"/>
    <row r="2737" ht="12" customHeight="1" x14ac:dyDescent="0.25"/>
    <row r="2738" ht="12" customHeight="1" x14ac:dyDescent="0.25"/>
    <row r="2739" ht="12" customHeight="1" x14ac:dyDescent="0.25"/>
    <row r="2740" ht="12" customHeight="1" x14ac:dyDescent="0.25"/>
    <row r="2741" ht="12" customHeight="1" x14ac:dyDescent="0.25"/>
    <row r="2742" ht="12" customHeight="1" x14ac:dyDescent="0.25"/>
    <row r="2743" ht="12" customHeight="1" x14ac:dyDescent="0.25"/>
    <row r="2744" ht="12" customHeight="1" x14ac:dyDescent="0.25"/>
    <row r="2745" ht="12" customHeight="1" x14ac:dyDescent="0.25"/>
    <row r="2746" ht="12" customHeight="1" x14ac:dyDescent="0.25"/>
    <row r="2747" ht="12" customHeight="1" x14ac:dyDescent="0.25"/>
    <row r="2748" ht="12" customHeight="1" x14ac:dyDescent="0.25"/>
    <row r="2749" ht="12" customHeight="1" x14ac:dyDescent="0.25"/>
    <row r="2750" ht="12" customHeight="1" x14ac:dyDescent="0.25"/>
    <row r="2751" ht="12" customHeight="1" x14ac:dyDescent="0.25"/>
    <row r="2752" ht="12" customHeight="1" x14ac:dyDescent="0.25"/>
    <row r="2753" ht="12" customHeight="1" x14ac:dyDescent="0.25"/>
    <row r="2754" ht="12" customHeight="1" x14ac:dyDescent="0.25"/>
    <row r="2755" ht="12" customHeight="1" x14ac:dyDescent="0.25"/>
    <row r="2756" ht="12" customHeight="1" x14ac:dyDescent="0.25"/>
    <row r="2757" ht="12" customHeight="1" x14ac:dyDescent="0.25"/>
    <row r="2758" ht="12" customHeight="1" x14ac:dyDescent="0.25"/>
    <row r="2759" ht="12" customHeight="1" x14ac:dyDescent="0.25"/>
    <row r="2760" ht="12" customHeight="1" x14ac:dyDescent="0.25"/>
    <row r="2761" ht="12" customHeight="1" x14ac:dyDescent="0.25"/>
    <row r="2762" ht="12" customHeight="1" x14ac:dyDescent="0.25"/>
    <row r="2763" ht="12" customHeight="1" x14ac:dyDescent="0.25"/>
    <row r="2764" ht="12" customHeight="1" x14ac:dyDescent="0.25"/>
    <row r="2765" ht="12" customHeight="1" x14ac:dyDescent="0.25"/>
    <row r="2766" ht="12" customHeight="1" x14ac:dyDescent="0.25"/>
    <row r="2767" ht="12" customHeight="1" x14ac:dyDescent="0.25"/>
    <row r="2768" ht="12" customHeight="1" x14ac:dyDescent="0.25"/>
    <row r="2769" ht="12" customHeight="1" x14ac:dyDescent="0.25"/>
    <row r="2770" ht="12" customHeight="1" x14ac:dyDescent="0.25"/>
    <row r="2771" ht="12" customHeight="1" x14ac:dyDescent="0.25"/>
    <row r="2772" ht="12" customHeight="1" x14ac:dyDescent="0.25"/>
    <row r="2773" ht="12" customHeight="1" x14ac:dyDescent="0.25"/>
    <row r="2774" ht="12" customHeight="1" x14ac:dyDescent="0.25"/>
    <row r="2775" ht="12" customHeight="1" x14ac:dyDescent="0.25"/>
    <row r="2776" ht="12" customHeight="1" x14ac:dyDescent="0.25"/>
    <row r="2777" ht="12" customHeight="1" x14ac:dyDescent="0.25"/>
    <row r="2778" ht="12" customHeight="1" x14ac:dyDescent="0.25"/>
    <row r="2779" ht="12" customHeight="1" x14ac:dyDescent="0.25"/>
    <row r="2780" ht="12" customHeight="1" x14ac:dyDescent="0.25"/>
    <row r="2781" ht="12" customHeight="1" x14ac:dyDescent="0.25"/>
    <row r="2782" ht="12" customHeight="1" x14ac:dyDescent="0.25"/>
    <row r="2783" ht="12" customHeight="1" x14ac:dyDescent="0.25"/>
    <row r="2784" ht="12" customHeight="1" x14ac:dyDescent="0.25"/>
    <row r="2785" ht="12" customHeight="1" x14ac:dyDescent="0.25"/>
    <row r="2786" ht="12" customHeight="1" x14ac:dyDescent="0.25"/>
    <row r="2787" ht="12" customHeight="1" x14ac:dyDescent="0.25"/>
    <row r="2788" ht="12" customHeight="1" x14ac:dyDescent="0.25"/>
    <row r="2789" ht="12" customHeight="1" x14ac:dyDescent="0.25"/>
    <row r="2790" ht="12" customHeight="1" x14ac:dyDescent="0.25"/>
    <row r="2791" ht="12" customHeight="1" x14ac:dyDescent="0.25"/>
    <row r="2792" ht="12" customHeight="1" x14ac:dyDescent="0.25"/>
    <row r="2793" ht="12" customHeight="1" x14ac:dyDescent="0.25"/>
    <row r="2794" ht="12" customHeight="1" x14ac:dyDescent="0.25"/>
    <row r="2795" ht="12" customHeight="1" x14ac:dyDescent="0.25"/>
    <row r="2796" ht="12" customHeight="1" x14ac:dyDescent="0.25"/>
    <row r="2797" ht="12" customHeight="1" x14ac:dyDescent="0.25"/>
    <row r="2798" ht="12" customHeight="1" x14ac:dyDescent="0.25"/>
    <row r="2799" ht="12" customHeight="1" x14ac:dyDescent="0.25"/>
    <row r="2800" ht="12" customHeight="1" x14ac:dyDescent="0.25"/>
    <row r="2801" ht="12" customHeight="1" x14ac:dyDescent="0.25"/>
    <row r="2802" ht="12" customHeight="1" x14ac:dyDescent="0.25"/>
    <row r="2803" ht="12" customHeight="1" x14ac:dyDescent="0.25"/>
    <row r="2804" ht="12" customHeight="1" x14ac:dyDescent="0.25"/>
    <row r="2805" ht="12" customHeight="1" x14ac:dyDescent="0.25"/>
    <row r="2806" ht="12" customHeight="1" x14ac:dyDescent="0.25"/>
    <row r="2807" ht="12" customHeight="1" x14ac:dyDescent="0.25"/>
    <row r="2808" ht="12" customHeight="1" x14ac:dyDescent="0.25"/>
    <row r="2809" ht="12" customHeight="1" x14ac:dyDescent="0.25"/>
    <row r="2810" ht="12" customHeight="1" x14ac:dyDescent="0.25"/>
    <row r="2811" ht="12" customHeight="1" x14ac:dyDescent="0.25"/>
    <row r="2812" ht="12" customHeight="1" x14ac:dyDescent="0.25"/>
    <row r="2813" ht="12" customHeight="1" x14ac:dyDescent="0.25"/>
    <row r="2814" ht="12" customHeight="1" x14ac:dyDescent="0.25"/>
    <row r="2815" ht="12" customHeight="1" x14ac:dyDescent="0.25"/>
    <row r="2816" ht="12" customHeight="1" x14ac:dyDescent="0.25"/>
    <row r="2817" ht="12" customHeight="1" x14ac:dyDescent="0.25"/>
    <row r="2818" ht="12" customHeight="1" x14ac:dyDescent="0.25"/>
    <row r="2819" ht="12" customHeight="1" x14ac:dyDescent="0.25"/>
    <row r="2820" ht="12" customHeight="1" x14ac:dyDescent="0.25"/>
    <row r="2821" ht="12" customHeight="1" x14ac:dyDescent="0.25"/>
    <row r="2822" ht="12" customHeight="1" x14ac:dyDescent="0.25"/>
    <row r="2823" ht="12" customHeight="1" x14ac:dyDescent="0.25"/>
    <row r="2824" ht="12" customHeight="1" x14ac:dyDescent="0.25"/>
    <row r="2825" ht="12" customHeight="1" x14ac:dyDescent="0.25"/>
    <row r="2826" ht="12" customHeight="1" x14ac:dyDescent="0.25"/>
    <row r="2827" ht="12" customHeight="1" x14ac:dyDescent="0.25"/>
    <row r="2828" ht="12" customHeight="1" x14ac:dyDescent="0.25"/>
    <row r="2829" ht="12" customHeight="1" x14ac:dyDescent="0.25"/>
    <row r="2830" ht="12" customHeight="1" x14ac:dyDescent="0.25"/>
    <row r="2831" ht="12" customHeight="1" x14ac:dyDescent="0.25"/>
    <row r="2832" ht="12" customHeight="1" x14ac:dyDescent="0.25"/>
    <row r="2833" ht="12" customHeight="1" x14ac:dyDescent="0.25"/>
    <row r="2834" ht="12" customHeight="1" x14ac:dyDescent="0.25"/>
    <row r="2835" ht="12" customHeight="1" x14ac:dyDescent="0.25"/>
    <row r="2836" ht="12" customHeight="1" x14ac:dyDescent="0.25"/>
    <row r="2837" ht="12" customHeight="1" x14ac:dyDescent="0.25"/>
    <row r="2838" ht="12" customHeight="1" x14ac:dyDescent="0.25"/>
    <row r="2839" ht="12" customHeight="1" x14ac:dyDescent="0.25"/>
    <row r="2840" ht="12" customHeight="1" x14ac:dyDescent="0.25"/>
    <row r="2841" ht="12" customHeight="1" x14ac:dyDescent="0.25"/>
    <row r="2842" ht="12" customHeight="1" x14ac:dyDescent="0.25"/>
    <row r="2843" ht="12" customHeight="1" x14ac:dyDescent="0.25"/>
    <row r="2844" ht="12" customHeight="1" x14ac:dyDescent="0.25"/>
    <row r="2845" ht="12" customHeight="1" x14ac:dyDescent="0.25"/>
    <row r="2846" ht="12" customHeight="1" x14ac:dyDescent="0.25"/>
    <row r="2847" ht="12" customHeight="1" x14ac:dyDescent="0.25"/>
    <row r="2848" ht="12" customHeight="1" x14ac:dyDescent="0.25"/>
    <row r="2849" ht="12" customHeight="1" x14ac:dyDescent="0.25"/>
    <row r="2850" ht="12" customHeight="1" x14ac:dyDescent="0.25"/>
    <row r="2851" ht="12" customHeight="1" x14ac:dyDescent="0.25"/>
    <row r="2852" ht="12" customHeight="1" x14ac:dyDescent="0.25"/>
    <row r="2853" ht="12" customHeight="1" x14ac:dyDescent="0.25"/>
    <row r="2854" ht="12" customHeight="1" x14ac:dyDescent="0.25"/>
    <row r="2855" ht="12" customHeight="1" x14ac:dyDescent="0.25"/>
    <row r="2856" ht="12" customHeight="1" x14ac:dyDescent="0.25"/>
    <row r="2857" ht="12" customHeight="1" x14ac:dyDescent="0.25"/>
    <row r="2858" ht="12" customHeight="1" x14ac:dyDescent="0.25"/>
    <row r="2859" ht="12" customHeight="1" x14ac:dyDescent="0.25"/>
    <row r="2860" ht="12" customHeight="1" x14ac:dyDescent="0.25"/>
    <row r="2861" ht="12" customHeight="1" x14ac:dyDescent="0.25"/>
    <row r="2862" ht="12" customHeight="1" x14ac:dyDescent="0.25"/>
    <row r="2863" ht="12" customHeight="1" x14ac:dyDescent="0.25"/>
    <row r="2864" ht="12" customHeight="1" x14ac:dyDescent="0.25"/>
    <row r="2865" ht="12" customHeight="1" x14ac:dyDescent="0.25"/>
    <row r="2866" ht="12" customHeight="1" x14ac:dyDescent="0.25"/>
    <row r="2867" ht="12" customHeight="1" x14ac:dyDescent="0.25"/>
    <row r="2868" ht="12" customHeight="1" x14ac:dyDescent="0.25"/>
    <row r="2869" ht="12" customHeight="1" x14ac:dyDescent="0.25"/>
    <row r="2870" ht="12" customHeight="1" x14ac:dyDescent="0.25"/>
    <row r="2871" ht="12" customHeight="1" x14ac:dyDescent="0.25"/>
    <row r="2872" ht="12" customHeight="1" x14ac:dyDescent="0.25"/>
    <row r="2873" ht="12" customHeight="1" x14ac:dyDescent="0.25"/>
    <row r="2874" ht="12" customHeight="1" x14ac:dyDescent="0.25"/>
    <row r="2875" ht="12" customHeight="1" x14ac:dyDescent="0.25"/>
    <row r="2876" ht="12" customHeight="1" x14ac:dyDescent="0.25"/>
    <row r="2877" ht="12" customHeight="1" x14ac:dyDescent="0.25"/>
    <row r="2878" ht="12" customHeight="1" x14ac:dyDescent="0.25"/>
    <row r="2879" ht="12" customHeight="1" x14ac:dyDescent="0.25"/>
    <row r="2880" ht="12" customHeight="1" x14ac:dyDescent="0.25"/>
    <row r="2881" ht="12" customHeight="1" x14ac:dyDescent="0.25"/>
    <row r="2882" ht="12" customHeight="1" x14ac:dyDescent="0.25"/>
    <row r="2883" ht="12" customHeight="1" x14ac:dyDescent="0.25"/>
    <row r="2884" ht="12" customHeight="1" x14ac:dyDescent="0.25"/>
    <row r="2885" ht="12" customHeight="1" x14ac:dyDescent="0.25"/>
    <row r="2886" ht="12" customHeight="1" x14ac:dyDescent="0.25"/>
    <row r="2887" ht="12" customHeight="1" x14ac:dyDescent="0.25"/>
    <row r="2888" ht="12" customHeight="1" x14ac:dyDescent="0.25"/>
    <row r="2889" ht="12" customHeight="1" x14ac:dyDescent="0.25"/>
    <row r="2890" ht="12" customHeight="1" x14ac:dyDescent="0.25"/>
    <row r="2891" ht="12" customHeight="1" x14ac:dyDescent="0.25"/>
    <row r="2892" ht="12" customHeight="1" x14ac:dyDescent="0.25"/>
    <row r="2893" ht="12" customHeight="1" x14ac:dyDescent="0.25"/>
    <row r="2894" ht="12" customHeight="1" x14ac:dyDescent="0.25"/>
    <row r="2895" ht="12" customHeight="1" x14ac:dyDescent="0.25"/>
    <row r="2896" ht="12" customHeight="1" x14ac:dyDescent="0.25"/>
    <row r="2897" ht="12" customHeight="1" x14ac:dyDescent="0.25"/>
    <row r="2898" ht="12" customHeight="1" x14ac:dyDescent="0.25"/>
    <row r="2899" ht="12" customHeight="1" x14ac:dyDescent="0.25"/>
    <row r="2900" ht="12" customHeight="1" x14ac:dyDescent="0.25"/>
    <row r="2901" ht="12" customHeight="1" x14ac:dyDescent="0.25"/>
    <row r="2902" ht="12" customHeight="1" x14ac:dyDescent="0.25"/>
    <row r="2903" ht="12" customHeight="1" x14ac:dyDescent="0.25"/>
    <row r="2904" ht="12" customHeight="1" x14ac:dyDescent="0.25"/>
    <row r="2905" ht="12" customHeight="1" x14ac:dyDescent="0.25"/>
    <row r="2906" ht="12" customHeight="1" x14ac:dyDescent="0.25"/>
    <row r="2907" ht="12" customHeight="1" x14ac:dyDescent="0.25"/>
    <row r="2908" ht="12" customHeight="1" x14ac:dyDescent="0.25"/>
    <row r="2909" ht="12" customHeight="1" x14ac:dyDescent="0.25"/>
    <row r="2910" ht="12" customHeight="1" x14ac:dyDescent="0.25"/>
    <row r="2911" ht="12" customHeight="1" x14ac:dyDescent="0.25"/>
    <row r="2912" ht="12" customHeight="1" x14ac:dyDescent="0.25"/>
    <row r="2913" ht="12" customHeight="1" x14ac:dyDescent="0.25"/>
    <row r="2914" ht="12" customHeight="1" x14ac:dyDescent="0.25"/>
    <row r="2915" ht="12" customHeight="1" x14ac:dyDescent="0.25"/>
    <row r="2916" ht="12" customHeight="1" x14ac:dyDescent="0.25"/>
    <row r="2917" ht="12" customHeight="1" x14ac:dyDescent="0.25"/>
    <row r="2918" ht="12" customHeight="1" x14ac:dyDescent="0.25"/>
    <row r="2919" ht="12" customHeight="1" x14ac:dyDescent="0.25"/>
    <row r="2920" ht="12" customHeight="1" x14ac:dyDescent="0.25"/>
    <row r="2921" ht="12" customHeight="1" x14ac:dyDescent="0.25"/>
    <row r="2922" ht="12" customHeight="1" x14ac:dyDescent="0.25"/>
    <row r="2923" ht="12" customHeight="1" x14ac:dyDescent="0.25"/>
    <row r="2924" ht="12" customHeight="1" x14ac:dyDescent="0.25"/>
    <row r="2925" ht="12" customHeight="1" x14ac:dyDescent="0.25"/>
    <row r="2926" ht="12" customHeight="1" x14ac:dyDescent="0.25"/>
    <row r="2927" ht="12" customHeight="1" x14ac:dyDescent="0.25"/>
    <row r="2928" ht="12" customHeight="1" x14ac:dyDescent="0.25"/>
    <row r="2929" ht="12" customHeight="1" x14ac:dyDescent="0.25"/>
    <row r="2930" ht="12" customHeight="1" x14ac:dyDescent="0.25"/>
    <row r="2931" ht="12" customHeight="1" x14ac:dyDescent="0.25"/>
    <row r="2932" ht="12" customHeight="1" x14ac:dyDescent="0.25"/>
    <row r="2933" ht="12" customHeight="1" x14ac:dyDescent="0.25"/>
    <row r="2934" ht="12" customHeight="1" x14ac:dyDescent="0.25"/>
    <row r="2935" ht="12" customHeight="1" x14ac:dyDescent="0.25"/>
    <row r="2936" ht="12" customHeight="1" x14ac:dyDescent="0.25"/>
    <row r="2937" ht="12" customHeight="1" x14ac:dyDescent="0.25"/>
    <row r="2938" ht="12" customHeight="1" x14ac:dyDescent="0.25"/>
    <row r="2939" ht="12" customHeight="1" x14ac:dyDescent="0.25"/>
    <row r="2940" ht="12" customHeight="1" x14ac:dyDescent="0.25"/>
    <row r="2941" ht="12" customHeight="1" x14ac:dyDescent="0.25"/>
    <row r="2942" ht="12" customHeight="1" x14ac:dyDescent="0.25"/>
    <row r="2943" ht="12" customHeight="1" x14ac:dyDescent="0.25"/>
    <row r="2944" ht="12" customHeight="1" x14ac:dyDescent="0.25"/>
    <row r="2945" ht="12" customHeight="1" x14ac:dyDescent="0.25"/>
    <row r="2946" ht="12" customHeight="1" x14ac:dyDescent="0.25"/>
    <row r="2947" ht="12" customHeight="1" x14ac:dyDescent="0.25"/>
    <row r="2948" ht="12" customHeight="1" x14ac:dyDescent="0.25"/>
    <row r="2949" ht="12" customHeight="1" x14ac:dyDescent="0.25"/>
    <row r="2950" ht="12" customHeight="1" x14ac:dyDescent="0.25"/>
    <row r="2951" ht="12" customHeight="1" x14ac:dyDescent="0.25"/>
    <row r="2952" ht="12" customHeight="1" x14ac:dyDescent="0.25"/>
    <row r="2953" ht="12" customHeight="1" x14ac:dyDescent="0.25"/>
    <row r="2954" ht="12" customHeight="1" x14ac:dyDescent="0.25"/>
    <row r="2955" ht="12" customHeight="1" x14ac:dyDescent="0.25"/>
    <row r="2956" ht="12" customHeight="1" x14ac:dyDescent="0.25"/>
    <row r="2957" ht="12" customHeight="1" x14ac:dyDescent="0.25"/>
    <row r="2958" ht="12" customHeight="1" x14ac:dyDescent="0.25"/>
    <row r="2959" ht="12" customHeight="1" x14ac:dyDescent="0.25"/>
    <row r="2960" ht="12" customHeight="1" x14ac:dyDescent="0.25"/>
    <row r="2961" ht="12" customHeight="1" x14ac:dyDescent="0.25"/>
    <row r="2962" ht="12" customHeight="1" x14ac:dyDescent="0.25"/>
    <row r="2963" ht="12" customHeight="1" x14ac:dyDescent="0.25"/>
    <row r="2964" ht="12" customHeight="1" x14ac:dyDescent="0.25"/>
    <row r="2965" ht="12" customHeight="1" x14ac:dyDescent="0.25"/>
    <row r="2966" ht="12" customHeight="1" x14ac:dyDescent="0.25"/>
    <row r="2967" ht="12" customHeight="1" x14ac:dyDescent="0.25"/>
    <row r="2968" ht="12" customHeight="1" x14ac:dyDescent="0.25"/>
    <row r="2969" ht="12" customHeight="1" x14ac:dyDescent="0.25"/>
    <row r="2970" ht="12" customHeight="1" x14ac:dyDescent="0.25"/>
    <row r="2971" ht="12" customHeight="1" x14ac:dyDescent="0.25"/>
    <row r="2972" ht="12" customHeight="1" x14ac:dyDescent="0.25"/>
    <row r="2973" ht="12" customHeight="1" x14ac:dyDescent="0.25"/>
    <row r="2974" ht="12" customHeight="1" x14ac:dyDescent="0.25"/>
    <row r="2975" ht="12" customHeight="1" x14ac:dyDescent="0.25"/>
  </sheetData>
  <sheetProtection sheet="1"/>
  <mergeCells count="6">
    <mergeCell ref="AP1:AW1"/>
    <mergeCell ref="AP2:AW2"/>
    <mergeCell ref="AQ80:AW80"/>
    <mergeCell ref="AL6:AW6"/>
    <mergeCell ref="AL8:AW8"/>
    <mergeCell ref="AL10:AW10"/>
  </mergeCells>
  <phoneticPr fontId="2" type="noConversion"/>
  <conditionalFormatting sqref="B5 B17 B29 B41 B53 B65 B77 B89">
    <cfRule type="cellIs" dxfId="11" priority="10" stopIfTrue="1" operator="equal">
      <formula>""</formula>
    </cfRule>
    <cfRule type="expression" dxfId="10" priority="11" stopIfTrue="1">
      <formula>B5=B9</formula>
    </cfRule>
    <cfRule type="expression" dxfId="9" priority="12" stopIfTrue="1">
      <formula>OR(B5=B11,B5=B15)</formula>
    </cfRule>
  </conditionalFormatting>
  <conditionalFormatting sqref="B9 B21 B33 B45 B57 B69 B81 B93">
    <cfRule type="cellIs" dxfId="8" priority="7" stopIfTrue="1" operator="equal">
      <formula>""</formula>
    </cfRule>
    <cfRule type="expression" dxfId="7" priority="8" stopIfTrue="1">
      <formula>B9=B5</formula>
    </cfRule>
    <cfRule type="expression" dxfId="6" priority="9" stopIfTrue="1">
      <formula>OR(B9=B11,B9=B15)</formula>
    </cfRule>
  </conditionalFormatting>
  <conditionalFormatting sqref="B11 B23 B35 B47 B59 B71 B83 B95">
    <cfRule type="cellIs" dxfId="5" priority="1" stopIfTrue="1" operator="equal">
      <formula>""</formula>
    </cfRule>
    <cfRule type="expression" dxfId="4" priority="2" stopIfTrue="1">
      <formula>B11=B15</formula>
    </cfRule>
    <cfRule type="expression" dxfId="3" priority="3" stopIfTrue="1">
      <formula>OR(B11=B5,B11=B9)</formula>
    </cfRule>
  </conditionalFormatting>
  <conditionalFormatting sqref="B15 B27 B39 B51 B63 B75 B87 B99">
    <cfRule type="cellIs" dxfId="2" priority="4" stopIfTrue="1" operator="equal">
      <formula>""</formula>
    </cfRule>
    <cfRule type="expression" dxfId="1" priority="5" stopIfTrue="1">
      <formula>B15=B11</formula>
    </cfRule>
    <cfRule type="expression" dxfId="0" priority="6" stopIfTrue="1">
      <formula>OR(B15=B5,B15=B9)</formula>
    </cfRule>
  </conditionalFormatting>
  <printOptions horizontalCentered="1"/>
  <pageMargins left="0.19685039370078741" right="0.19685039370078741" top="0.28000000000000003" bottom="0.43" header="0.21" footer="0.2"/>
  <pageSetup paperSize="9" scale="52" orientation="portrait" horizontalDpi="4294967294" verticalDpi="4294967294"/>
  <headerFooter alignWithMargins="0">
    <oddFooter>&amp;LPage &amp;P / &amp;N&amp;C&amp;F&amp;R&amp;D</oddFooter>
  </headerFooter>
  <rowBreaks count="1" manualBreakCount="1">
    <brk id="99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des parties</vt:lpstr>
      <vt:lpstr>Date Tournoi</vt:lpstr>
      <vt:lpstr>Tableau</vt:lpstr>
      <vt:lpstr>Date</vt:lpstr>
      <vt:lpstr>NP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2018-09-24T07:50:46Z</cp:lastPrinted>
  <dcterms:created xsi:type="dcterms:W3CDTF">2003-05-26T15:29:41Z</dcterms:created>
  <dcterms:modified xsi:type="dcterms:W3CDTF">2026-04-20T09:20:25Z</dcterms:modified>
</cp:coreProperties>
</file>