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nnis de Table\Comité du Finistère\Saison 2025-2026\Compétitions\Finales individuelles Seniors (Quimper)\Résultats\"/>
    </mc:Choice>
  </mc:AlternateContent>
  <xr:revisionPtr revIDLastSave="0" documentId="8_{323ABBE1-AB40-4A67-8669-92D55E14D1EA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Liste des parties" sheetId="1" r:id="rId1"/>
    <sheet name="Date Tournoi" sheetId="5" r:id="rId2"/>
    <sheet name="Tableau 16j Clt 8 premiers" sheetId="4" r:id="rId3"/>
  </sheets>
  <definedNames>
    <definedName name="Date">'Date Tournoi'!$B$2</definedName>
    <definedName name="NP">'Liste des parties'!$1:$1048576</definedName>
    <definedName name="_xlnm.Print_Area" localSheetId="2">'Tableau 16j Clt 8 premiers'!$A$1:$AP$89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87" i="4" l="1"/>
  <c r="AI88" i="4" s="1"/>
  <c r="Z85" i="4"/>
  <c r="AA86" i="4" s="1"/>
  <c r="F85" i="4"/>
  <c r="AH83" i="4"/>
  <c r="AI84" i="4" s="1"/>
  <c r="AF83" i="4"/>
  <c r="AD83" i="4"/>
  <c r="AC83" i="4"/>
  <c r="F83" i="4"/>
  <c r="Z81" i="4"/>
  <c r="AA81" i="4" s="1"/>
  <c r="F81" i="4"/>
  <c r="AH75" i="4"/>
  <c r="AI76" i="4" s="1"/>
  <c r="AA75" i="4"/>
  <c r="R75" i="4"/>
  <c r="S75" i="4" s="1"/>
  <c r="AA74" i="4"/>
  <c r="AA73" i="4"/>
  <c r="Z73" i="4"/>
  <c r="X73" i="4"/>
  <c r="V73" i="4"/>
  <c r="U73" i="4"/>
  <c r="AI71" i="4"/>
  <c r="R71" i="4"/>
  <c r="S71" i="4" s="1"/>
  <c r="AH70" i="4"/>
  <c r="AI72" i="4" s="1"/>
  <c r="AF70" i="4"/>
  <c r="AD70" i="4"/>
  <c r="AC70" i="4"/>
  <c r="AA69" i="4"/>
  <c r="R69" i="4"/>
  <c r="S69" i="4" s="1"/>
  <c r="AA68" i="4"/>
  <c r="AA67" i="4"/>
  <c r="Z67" i="4"/>
  <c r="X67" i="4"/>
  <c r="V67" i="4"/>
  <c r="U67" i="4"/>
  <c r="R65" i="4"/>
  <c r="S66" i="4" s="1"/>
  <c r="AH58" i="4"/>
  <c r="AI58" i="4" s="1"/>
  <c r="AA57" i="4"/>
  <c r="AI56" i="4"/>
  <c r="Z56" i="4"/>
  <c r="AA56" i="4" s="1"/>
  <c r="AI55" i="4"/>
  <c r="AI54" i="4"/>
  <c r="AH54" i="4"/>
  <c r="AF54" i="4"/>
  <c r="AD54" i="4"/>
  <c r="AC54" i="4"/>
  <c r="Z52" i="4"/>
  <c r="AA53" i="4" s="1"/>
  <c r="C50" i="4"/>
  <c r="B50" i="4"/>
  <c r="B51" i="4" s="1"/>
  <c r="J48" i="4"/>
  <c r="K49" i="4" s="1"/>
  <c r="H48" i="4"/>
  <c r="F48" i="4"/>
  <c r="E48" i="4"/>
  <c r="S47" i="4"/>
  <c r="C47" i="4"/>
  <c r="B47" i="4"/>
  <c r="C46" i="4"/>
  <c r="B46" i="4"/>
  <c r="R45" i="4"/>
  <c r="S45" i="4" s="1"/>
  <c r="P45" i="4"/>
  <c r="N45" i="4"/>
  <c r="M45" i="4"/>
  <c r="B45" i="4"/>
  <c r="B44" i="4"/>
  <c r="C44" i="4" s="1"/>
  <c r="AI43" i="4"/>
  <c r="K43" i="4"/>
  <c r="AH42" i="4"/>
  <c r="AI42" i="4" s="1"/>
  <c r="K42" i="4"/>
  <c r="J42" i="4"/>
  <c r="K44" i="4" s="1"/>
  <c r="H42" i="4"/>
  <c r="F42" i="4"/>
  <c r="E42" i="4"/>
  <c r="C41" i="4"/>
  <c r="B41" i="4"/>
  <c r="C40" i="4"/>
  <c r="B40" i="4"/>
  <c r="Z39" i="4"/>
  <c r="AA41" i="4" s="1"/>
  <c r="X39" i="4"/>
  <c r="V39" i="4"/>
  <c r="U39" i="4"/>
  <c r="B38" i="4"/>
  <c r="C39" i="4" s="1"/>
  <c r="J36" i="4"/>
  <c r="K38" i="4" s="1"/>
  <c r="H36" i="4"/>
  <c r="F36" i="4"/>
  <c r="E36" i="4"/>
  <c r="S35" i="4"/>
  <c r="C35" i="4"/>
  <c r="S34" i="4"/>
  <c r="B34" i="4"/>
  <c r="B35" i="4" s="1"/>
  <c r="S33" i="4"/>
  <c r="R33" i="4"/>
  <c r="P33" i="4"/>
  <c r="N33" i="4"/>
  <c r="M33" i="4"/>
  <c r="C33" i="4"/>
  <c r="B33" i="4"/>
  <c r="K32" i="4"/>
  <c r="C32" i="4"/>
  <c r="B32" i="4"/>
  <c r="K31" i="4"/>
  <c r="K30" i="4"/>
  <c r="J30" i="4"/>
  <c r="H30" i="4"/>
  <c r="F30" i="4"/>
  <c r="E30" i="4"/>
  <c r="B29" i="4"/>
  <c r="AI28" i="4"/>
  <c r="B28" i="4"/>
  <c r="C29" i="4" s="1"/>
  <c r="AH27" i="4"/>
  <c r="AI27" i="4" s="1"/>
  <c r="AF27" i="4"/>
  <c r="AD27" i="4"/>
  <c r="AC27" i="4"/>
  <c r="C27" i="4"/>
  <c r="B26" i="4"/>
  <c r="B27" i="4" s="1"/>
  <c r="J24" i="4"/>
  <c r="K24" i="4" s="1"/>
  <c r="H24" i="4"/>
  <c r="F24" i="4"/>
  <c r="E24" i="4"/>
  <c r="S23" i="4"/>
  <c r="B22" i="4"/>
  <c r="C23" i="4" s="1"/>
  <c r="R21" i="4"/>
  <c r="S22" i="4" s="1"/>
  <c r="P21" i="4"/>
  <c r="N21" i="4"/>
  <c r="M21" i="4"/>
  <c r="B21" i="4"/>
  <c r="K20" i="4"/>
  <c r="B20" i="4"/>
  <c r="C21" i="4" s="1"/>
  <c r="K19" i="4"/>
  <c r="K18" i="4"/>
  <c r="J18" i="4"/>
  <c r="H18" i="4"/>
  <c r="F18" i="4"/>
  <c r="E18" i="4"/>
  <c r="C17" i="4"/>
  <c r="B17" i="4"/>
  <c r="C16" i="4"/>
  <c r="B16" i="4"/>
  <c r="Z15" i="4"/>
  <c r="AA17" i="4" s="1"/>
  <c r="X15" i="4"/>
  <c r="V15" i="4"/>
  <c r="U15" i="4"/>
  <c r="B14" i="4"/>
  <c r="C15" i="4" s="1"/>
  <c r="J12" i="4"/>
  <c r="K14" i="4" s="1"/>
  <c r="H12" i="4"/>
  <c r="F12" i="4"/>
  <c r="E12" i="4"/>
  <c r="S11" i="4"/>
  <c r="C11" i="4"/>
  <c r="S10" i="4"/>
  <c r="B10" i="4"/>
  <c r="B11" i="4" s="1"/>
  <c r="S9" i="4"/>
  <c r="R9" i="4"/>
  <c r="P9" i="4"/>
  <c r="N9" i="4"/>
  <c r="M9" i="4"/>
  <c r="C9" i="4"/>
  <c r="B9" i="4"/>
  <c r="K8" i="4"/>
  <c r="C8" i="4"/>
  <c r="B8" i="4"/>
  <c r="K7" i="4"/>
  <c r="K6" i="4"/>
  <c r="J6" i="4"/>
  <c r="H6" i="4"/>
  <c r="F6" i="4"/>
  <c r="E6" i="4"/>
  <c r="B4" i="4"/>
  <c r="B5" i="4" s="1"/>
  <c r="S70" i="4" l="1"/>
  <c r="C14" i="4"/>
  <c r="AA15" i="4"/>
  <c r="C22" i="4"/>
  <c r="C38" i="4"/>
  <c r="AA39" i="4"/>
  <c r="K50" i="4"/>
  <c r="S72" i="4"/>
  <c r="C5" i="4"/>
  <c r="B15" i="4"/>
  <c r="B23" i="4"/>
  <c r="K25" i="4"/>
  <c r="AI29" i="4"/>
  <c r="B39" i="4"/>
  <c r="C51" i="4"/>
  <c r="AI59" i="4"/>
  <c r="AA82" i="4"/>
  <c r="AA16" i="4"/>
  <c r="AA40" i="4"/>
  <c r="AI70" i="4"/>
  <c r="AI75" i="4"/>
  <c r="AA85" i="4"/>
  <c r="S76" i="4"/>
  <c r="AI85" i="4"/>
  <c r="C4" i="4"/>
  <c r="C10" i="4"/>
  <c r="C26" i="4"/>
  <c r="C34" i="4"/>
  <c r="C45" i="4"/>
  <c r="S46" i="4"/>
  <c r="K48" i="4"/>
  <c r="AA52" i="4"/>
  <c r="S65" i="4"/>
  <c r="K12" i="4"/>
  <c r="K26" i="4"/>
  <c r="K36" i="4"/>
  <c r="K13" i="4"/>
  <c r="C20" i="4"/>
  <c r="S21" i="4"/>
  <c r="C28" i="4"/>
  <c r="K37" i="4"/>
  <c r="AI83" i="4"/>
  <c r="AI87" i="4"/>
</calcChain>
</file>

<file path=xl/sharedStrings.xml><?xml version="1.0" encoding="utf-8"?>
<sst xmlns="http://schemas.openxmlformats.org/spreadsheetml/2006/main" count="550" uniqueCount="102">
  <si>
    <t>Paramètres</t>
  </si>
  <si>
    <t>Date</t>
  </si>
  <si>
    <t>1/8 de Finale</t>
  </si>
  <si>
    <t>1/4 de Finale</t>
  </si>
  <si>
    <t>1/2 Finale</t>
  </si>
  <si>
    <t>Finale</t>
  </si>
  <si>
    <t>Table</t>
  </si>
  <si>
    <t>1er</t>
  </si>
  <si>
    <t>2ème</t>
  </si>
  <si>
    <t>Places 3ème/4ème</t>
  </si>
  <si>
    <t>3ème</t>
  </si>
  <si>
    <t>4ème</t>
  </si>
  <si>
    <t>Places 5 à 8</t>
  </si>
  <si>
    <t>Places 5ème/6ème</t>
  </si>
  <si>
    <t>5ème</t>
  </si>
  <si>
    <t>6ème</t>
  </si>
  <si>
    <t>Places 7ème/8ème</t>
  </si>
  <si>
    <t xml:space="preserve">EPREUVE : </t>
  </si>
  <si>
    <t>7ème</t>
  </si>
  <si>
    <t xml:space="preserve">TABLEAU :  </t>
  </si>
  <si>
    <t>8ème</t>
  </si>
  <si>
    <t>Num Partie</t>
  </si>
  <si>
    <t>Forfait</t>
  </si>
  <si>
    <t>Licence1</t>
  </si>
  <si>
    <t>Dossard1</t>
  </si>
  <si>
    <t>Nom1</t>
  </si>
  <si>
    <t>Prenom1</t>
  </si>
  <si>
    <t>Place1</t>
  </si>
  <si>
    <t>Nb Point1</t>
  </si>
  <si>
    <t>Echelon1</t>
  </si>
  <si>
    <t>N°Club1</t>
  </si>
  <si>
    <t>Club 1</t>
  </si>
  <si>
    <t>Gagne1</t>
  </si>
  <si>
    <t>Licence2</t>
  </si>
  <si>
    <t>Dossard2</t>
  </si>
  <si>
    <t>Nom2</t>
  </si>
  <si>
    <t>Prenom2</t>
  </si>
  <si>
    <t>Place2</t>
  </si>
  <si>
    <t>Nb Point2</t>
  </si>
  <si>
    <t>Echelon2</t>
  </si>
  <si>
    <t>N°Club2</t>
  </si>
  <si>
    <t>Club 2</t>
  </si>
  <si>
    <t>Gagne2</t>
  </si>
  <si>
    <t>M1</t>
  </si>
  <si>
    <t>M2</t>
  </si>
  <si>
    <t>M3</t>
  </si>
  <si>
    <t>M4</t>
  </si>
  <si>
    <t>M5</t>
  </si>
  <si>
    <t>M6</t>
  </si>
  <si>
    <t>M7</t>
  </si>
  <si>
    <t>Epreuve</t>
  </si>
  <si>
    <t>Division</t>
  </si>
  <si>
    <t>N° Table</t>
  </si>
  <si>
    <t>Horaire</t>
  </si>
  <si>
    <t/>
  </si>
  <si>
    <t>Double Club Id1</t>
  </si>
  <si>
    <t>Double Club Id2</t>
  </si>
  <si>
    <t>2926560</t>
  </si>
  <si>
    <t>CAMPION</t>
  </si>
  <si>
    <t>Camille</t>
  </si>
  <si>
    <t>N</t>
  </si>
  <si>
    <t>03290044</t>
  </si>
  <si>
    <t>TT LANDIVISIAU</t>
  </si>
  <si>
    <t>Absent</t>
  </si>
  <si>
    <t>0</t>
  </si>
  <si>
    <t>Inconnu</t>
  </si>
  <si>
    <t>FED_Finales Individuelles</t>
  </si>
  <si>
    <t>Seniors Dames NÂ° a 13 - T1 - GR1</t>
  </si>
  <si>
    <t>2938745</t>
  </si>
  <si>
    <t>PENNAMEN</t>
  </si>
  <si>
    <t>03290223</t>
  </si>
  <si>
    <t>QUIMPER CORNOUAILLE TT</t>
  </si>
  <si>
    <t>2932565</t>
  </si>
  <si>
    <t>LE COZ</t>
  </si>
  <si>
    <t>Louann</t>
  </si>
  <si>
    <t>03290221</t>
  </si>
  <si>
    <t>PLOMEUR TT</t>
  </si>
  <si>
    <t>2921223</t>
  </si>
  <si>
    <t>FRANCES</t>
  </si>
  <si>
    <t>Justine</t>
  </si>
  <si>
    <t>03290285</t>
  </si>
  <si>
    <t>TTC BREST RECOUVRANCE</t>
  </si>
  <si>
    <t>2931516</t>
  </si>
  <si>
    <t>Tyfenn</t>
  </si>
  <si>
    <t>2939997</t>
  </si>
  <si>
    <t>CANEVET</t>
  </si>
  <si>
    <t>Elaia</t>
  </si>
  <si>
    <t>03290273</t>
  </si>
  <si>
    <t>LES PONGISTES BIGOUDENS</t>
  </si>
  <si>
    <t>2915538</t>
  </si>
  <si>
    <t>BRETON</t>
  </si>
  <si>
    <t>Aurelie</t>
  </si>
  <si>
    <t>03290081</t>
  </si>
  <si>
    <t>PPC KERHUONNAIS</t>
  </si>
  <si>
    <t>2936809</t>
  </si>
  <si>
    <t>VIENNOT</t>
  </si>
  <si>
    <t>Audrey</t>
  </si>
  <si>
    <t>03290052</t>
  </si>
  <si>
    <t>SAINT-DIVY SPORT TT</t>
  </si>
  <si>
    <t>2910200</t>
  </si>
  <si>
    <t>OGOR</t>
  </si>
  <si>
    <t>Katell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</si>
</sst>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"/>
    <numFmt numFmtId="166" formatCode="h:mm"/>
  </numFmts>
  <fonts count="21" x14ac:knownFonts="1">
    <font>
      <sz val="10"/>
      <name val="Arial"/>
    </font>
    <font>
      <sz val="10"/>
      <name val="Arial"/>
    </font>
    <font>
      <sz val="10"/>
      <name val="Times New Roman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2"/>
      <color indexed="8"/>
      <name val="Arial"/>
      <family val="2"/>
    </font>
    <font>
      <b/>
      <i/>
      <sz val="12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sz val="1"/>
      <color indexed="9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77">
    <xf numFmtId="0" fontId="0" fillId="0" borderId="0" xfId="0"/>
    <xf numFmtId="0" fontId="4" fillId="0" borderId="0" xfId="2" applyFont="1" applyBorder="1" applyAlignment="1" applyProtection="1">
      <alignment vertical="center"/>
      <protection hidden="1"/>
    </xf>
    <xf numFmtId="0" fontId="4" fillId="0" borderId="1" xfId="2" applyFont="1" applyFill="1" applyBorder="1" applyAlignment="1" applyProtection="1">
      <alignment vertical="center"/>
      <protection hidden="1"/>
    </xf>
    <xf numFmtId="0" fontId="4" fillId="0" borderId="0" xfId="2" applyFont="1" applyFill="1" applyBorder="1" applyAlignment="1" applyProtection="1">
      <alignment vertical="center"/>
      <protection hidden="1"/>
    </xf>
    <xf numFmtId="0" fontId="4" fillId="0" borderId="2" xfId="2" applyFont="1" applyFill="1" applyBorder="1" applyAlignment="1" applyProtection="1">
      <alignment vertical="center"/>
      <protection hidden="1"/>
    </xf>
    <xf numFmtId="0" fontId="4" fillId="0" borderId="3" xfId="3" applyFont="1" applyBorder="1" applyAlignment="1" applyProtection="1">
      <alignment vertical="center"/>
      <protection hidden="1"/>
    </xf>
    <xf numFmtId="0" fontId="3" fillId="0" borderId="4" xfId="3" applyFont="1" applyBorder="1" applyAlignment="1" applyProtection="1">
      <alignment horizontal="left" vertical="center" indent="1"/>
      <protection hidden="1"/>
    </xf>
    <xf numFmtId="0" fontId="4" fillId="0" borderId="0" xfId="4" applyFont="1" applyBorder="1" applyAlignment="1" applyProtection="1">
      <alignment vertical="center"/>
      <protection hidden="1"/>
    </xf>
    <xf numFmtId="0" fontId="4" fillId="0" borderId="4" xfId="3" applyFont="1" applyBorder="1" applyAlignment="1" applyProtection="1">
      <alignment vertical="center"/>
      <protection hidden="1"/>
    </xf>
    <xf numFmtId="0" fontId="6" fillId="0" borderId="4" xfId="3" applyFont="1" applyBorder="1" applyAlignment="1" applyProtection="1">
      <alignment horizontal="left" vertical="center" indent="1"/>
      <protection hidden="1"/>
    </xf>
    <xf numFmtId="0" fontId="6" fillId="0" borderId="0" xfId="3" applyFont="1" applyBorder="1" applyAlignment="1" applyProtection="1">
      <alignment horizontal="center" vertical="center"/>
      <protection hidden="1"/>
    </xf>
    <xf numFmtId="0" fontId="3" fillId="0" borderId="0" xfId="3" applyFont="1" applyBorder="1" applyAlignment="1" applyProtection="1">
      <alignment horizontal="center" vertical="center"/>
      <protection hidden="1"/>
    </xf>
    <xf numFmtId="0" fontId="3" fillId="0" borderId="5" xfId="3" applyFont="1" applyBorder="1" applyAlignment="1" applyProtection="1">
      <alignment horizontal="left" vertical="center" indent="1"/>
      <protection hidden="1"/>
    </xf>
    <xf numFmtId="0" fontId="3" fillId="0" borderId="0" xfId="4" applyFont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0" fontId="3" fillId="0" borderId="0" xfId="3" applyFont="1" applyBorder="1" applyAlignment="1" applyProtection="1">
      <alignment horizontal="centerContinuous" vertical="center"/>
      <protection hidden="1"/>
    </xf>
    <xf numFmtId="0" fontId="7" fillId="0" borderId="0" xfId="4" applyFont="1" applyAlignment="1" applyProtection="1">
      <alignment horizontal="center" vertical="center"/>
      <protection hidden="1"/>
    </xf>
    <xf numFmtId="0" fontId="4" fillId="2" borderId="6" xfId="3" applyNumberFormat="1" applyFont="1" applyFill="1" applyBorder="1" applyAlignment="1" applyProtection="1">
      <alignment horizontal="center" vertical="center"/>
      <protection hidden="1"/>
    </xf>
    <xf numFmtId="0" fontId="6" fillId="0" borderId="6" xfId="3" applyFont="1" applyBorder="1" applyAlignment="1" applyProtection="1">
      <alignment horizontal="left"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4" fillId="0" borderId="7" xfId="4" applyFont="1" applyBorder="1" applyAlignment="1" applyProtection="1">
      <alignment vertical="center"/>
      <protection hidden="1"/>
    </xf>
    <xf numFmtId="0" fontId="4" fillId="2" borderId="8" xfId="3" applyNumberFormat="1" applyFont="1" applyFill="1" applyBorder="1" applyAlignment="1" applyProtection="1">
      <alignment horizontal="center" vertical="center"/>
      <protection hidden="1"/>
    </xf>
    <xf numFmtId="0" fontId="4" fillId="0" borderId="7" xfId="3" applyFont="1" applyBorder="1" applyAlignment="1" applyProtection="1">
      <alignment vertical="center"/>
      <protection hidden="1"/>
    </xf>
    <xf numFmtId="0" fontId="4" fillId="0" borderId="7" xfId="3" applyFont="1" applyBorder="1" applyAlignment="1" applyProtection="1">
      <alignment horizontal="center" vertical="center"/>
      <protection hidden="1"/>
    </xf>
    <xf numFmtId="0" fontId="7" fillId="0" borderId="0" xfId="3" applyFont="1" applyBorder="1" applyAlignment="1" applyProtection="1">
      <alignment horizontal="centerContinuous" vertical="top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4" fillId="0" borderId="0" xfId="3" applyFont="1" applyAlignment="1" applyProtection="1">
      <alignment horizontal="center" vertical="center"/>
      <protection hidden="1"/>
    </xf>
    <xf numFmtId="0" fontId="7" fillId="0" borderId="9" xfId="3" applyFont="1" applyBorder="1" applyAlignment="1" applyProtection="1">
      <alignment horizontal="centerContinuous" vertical="top"/>
      <protection hidden="1"/>
    </xf>
    <xf numFmtId="0" fontId="4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Border="1" applyAlignment="1" applyProtection="1">
      <alignment vertical="center"/>
      <protection hidden="1"/>
    </xf>
    <xf numFmtId="0" fontId="4" fillId="0" borderId="0" xfId="4" applyFont="1" applyFill="1" applyBorder="1" applyAlignment="1" applyProtection="1">
      <alignment vertical="center"/>
      <protection hidden="1"/>
    </xf>
    <xf numFmtId="0" fontId="11" fillId="0" borderId="0" xfId="3" applyFont="1" applyFill="1" applyBorder="1" applyAlignment="1" applyProtection="1">
      <alignment horizontal="center" vertical="center"/>
      <protection hidden="1"/>
    </xf>
    <xf numFmtId="0" fontId="6" fillId="0" borderId="10" xfId="3" applyFont="1" applyBorder="1" applyAlignment="1" applyProtection="1">
      <alignment horizontal="center" vertical="center"/>
      <protection hidden="1"/>
    </xf>
    <xf numFmtId="0" fontId="6" fillId="0" borderId="11" xfId="3" applyFont="1" applyBorder="1" applyAlignment="1" applyProtection="1">
      <alignment horizontal="center" vertical="center"/>
      <protection hidden="1"/>
    </xf>
    <xf numFmtId="0" fontId="4" fillId="0" borderId="11" xfId="3" applyFont="1" applyBorder="1" applyAlignment="1" applyProtection="1">
      <alignment vertical="center"/>
      <protection hidden="1"/>
    </xf>
    <xf numFmtId="0" fontId="4" fillId="0" borderId="12" xfId="4" applyFont="1" applyFill="1" applyBorder="1" applyAlignment="1" applyProtection="1">
      <alignment vertical="center"/>
      <protection hidden="1"/>
    </xf>
    <xf numFmtId="0" fontId="7" fillId="0" borderId="0" xfId="4" applyFont="1" applyBorder="1" applyAlignment="1" applyProtection="1">
      <alignment horizontal="center" vertical="center"/>
      <protection hidden="1"/>
    </xf>
    <xf numFmtId="0" fontId="4" fillId="0" borderId="12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horizontal="center" vertical="center"/>
      <protection hidden="1"/>
    </xf>
    <xf numFmtId="0" fontId="4" fillId="0" borderId="12" xfId="3" applyFont="1" applyFill="1" applyBorder="1" applyAlignment="1" applyProtection="1">
      <alignment vertical="center"/>
      <protection hidden="1"/>
    </xf>
    <xf numFmtId="0" fontId="3" fillId="0" borderId="0" xfId="3" applyFont="1" applyAlignment="1" applyProtection="1">
      <alignment horizontal="centerContinuous" vertic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5" fillId="0" borderId="12" xfId="3" applyFont="1" applyFill="1" applyBorder="1" applyAlignment="1" applyProtection="1">
      <alignment horizontal="center" vertical="center"/>
      <protection hidden="1"/>
    </xf>
    <xf numFmtId="0" fontId="5" fillId="0" borderId="0" xfId="3" applyFont="1" applyFill="1" applyBorder="1" applyAlignment="1" applyProtection="1">
      <alignment horizontal="center" vertical="center"/>
      <protection hidden="1"/>
    </xf>
    <xf numFmtId="0" fontId="3" fillId="0" borderId="0" xfId="4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0" borderId="0" xfId="3" applyFont="1" applyFill="1" applyBorder="1" applyAlignment="1" applyProtection="1">
      <alignment horizontal="left" vertical="center"/>
      <protection hidden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6" fillId="0" borderId="10" xfId="3" applyFont="1" applyFill="1" applyBorder="1" applyAlignment="1" applyProtection="1">
      <alignment horizontal="left" vertical="center"/>
      <protection hidden="1"/>
    </xf>
    <xf numFmtId="0" fontId="6" fillId="0" borderId="11" xfId="3" applyFont="1" applyFill="1" applyBorder="1" applyAlignment="1" applyProtection="1">
      <alignment horizontal="left" vertical="center"/>
      <protection hidden="1"/>
    </xf>
    <xf numFmtId="0" fontId="4" fillId="0" borderId="12" xfId="3" applyFont="1" applyFill="1" applyBorder="1" applyAlignment="1" applyProtection="1">
      <alignment horizontal="left" vertical="center"/>
      <protection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7" fillId="0" borderId="13" xfId="3" applyFont="1" applyBorder="1" applyAlignment="1" applyProtection="1">
      <alignment horizontal="centerContinuous" vertical="top"/>
      <protection hidden="1"/>
    </xf>
    <xf numFmtId="0" fontId="6" fillId="0" borderId="12" xfId="3" applyFont="1" applyFill="1" applyBorder="1" applyAlignment="1" applyProtection="1">
      <alignment horizontal="left" vertical="center"/>
      <protection hidden="1"/>
    </xf>
    <xf numFmtId="0" fontId="6" fillId="0" borderId="12" xfId="3" applyFont="1" applyFill="1" applyBorder="1" applyAlignment="1" applyProtection="1">
      <alignment horizontal="center" vertical="center"/>
      <protection hidden="1"/>
    </xf>
    <xf numFmtId="0" fontId="6" fillId="0" borderId="0" xfId="3" applyFont="1" applyFill="1" applyBorder="1" applyAlignment="1" applyProtection="1">
      <alignment horizontal="center" vertical="center"/>
      <protection hidden="1"/>
    </xf>
    <xf numFmtId="14" fontId="6" fillId="0" borderId="12" xfId="3" quotePrefix="1" applyNumberFormat="1" applyFont="1" applyBorder="1" applyAlignment="1" applyProtection="1">
      <alignment horizontal="center" vertical="center"/>
      <protection hidden="1"/>
    </xf>
    <xf numFmtId="14" fontId="6" fillId="0" borderId="0" xfId="3" quotePrefix="1" applyNumberFormat="1" applyFont="1" applyBorder="1" applyAlignment="1" applyProtection="1">
      <alignment horizontal="center" vertical="center"/>
      <protection hidden="1"/>
    </xf>
    <xf numFmtId="0" fontId="4" fillId="0" borderId="10" xfId="3" applyFont="1" applyBorder="1" applyAlignment="1" applyProtection="1">
      <alignment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4" fillId="0" borderId="12" xfId="3" applyFont="1" applyBorder="1" applyAlignment="1" applyProtection="1">
      <protection hidden="1"/>
    </xf>
    <xf numFmtId="0" fontId="4" fillId="0" borderId="0" xfId="3" applyFont="1" applyBorder="1" applyAlignment="1" applyProtection="1">
      <protection hidden="1"/>
    </xf>
    <xf numFmtId="0" fontId="4" fillId="0" borderId="0" xfId="3" applyFont="1" applyAlignment="1" applyProtection="1">
      <protection hidden="1"/>
    </xf>
    <xf numFmtId="0" fontId="4" fillId="0" borderId="0" xfId="3" applyFont="1" applyAlignment="1" applyProtection="1">
      <alignment horizontal="center"/>
      <protection hidden="1"/>
    </xf>
    <xf numFmtId="0" fontId="4" fillId="0" borderId="10" xfId="3" applyFont="1" applyBorder="1" applyAlignment="1" applyProtection="1">
      <protection hidden="1"/>
    </xf>
    <xf numFmtId="0" fontId="4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horizontal="center"/>
      <protection hidden="1"/>
    </xf>
    <xf numFmtId="0" fontId="7" fillId="0" borderId="14" xfId="3" applyFont="1" applyBorder="1" applyAlignment="1" applyProtection="1">
      <alignment horizontal="centerContinuous" vertical="top"/>
      <protection hidden="1"/>
    </xf>
    <xf numFmtId="0" fontId="3" fillId="0" borderId="6" xfId="3" applyFont="1" applyBorder="1" applyAlignment="1" applyProtection="1">
      <alignment horizontal="left" vertical="center"/>
      <protection hidden="1"/>
    </xf>
    <xf numFmtId="0" fontId="3" fillId="0" borderId="0" xfId="3" applyFont="1" applyFill="1" applyBorder="1" applyAlignment="1" applyProtection="1">
      <alignment horizontal="left" vertical="center"/>
      <protection hidden="1"/>
    </xf>
    <xf numFmtId="0" fontId="13" fillId="0" borderId="0" xfId="3" applyFont="1" applyFill="1" applyBorder="1" applyAlignment="1" applyProtection="1">
      <alignment horizontal="center" vertical="center"/>
      <protection hidden="1"/>
    </xf>
    <xf numFmtId="0" fontId="3" fillId="0" borderId="0" xfId="3" applyFont="1" applyFill="1" applyBorder="1" applyAlignment="1" applyProtection="1">
      <alignment vertical="center"/>
      <protection hidden="1"/>
    </xf>
    <xf numFmtId="0" fontId="3" fillId="0" borderId="1" xfId="2" applyFont="1" applyFill="1" applyBorder="1" applyAlignment="1" applyProtection="1">
      <alignment vertical="center"/>
      <protection hidden="1"/>
    </xf>
    <xf numFmtId="0" fontId="3" fillId="0" borderId="0" xfId="4" applyFont="1" applyBorder="1" applyAlignment="1" applyProtection="1">
      <alignment vertical="center"/>
      <protection hidden="1"/>
    </xf>
    <xf numFmtId="0" fontId="3" fillId="0" borderId="0" xfId="2" applyFont="1" applyFill="1" applyBorder="1" applyAlignment="1" applyProtection="1">
      <alignment vertical="center"/>
      <protection hidden="1"/>
    </xf>
    <xf numFmtId="0" fontId="3" fillId="0" borderId="2" xfId="2" applyFont="1" applyFill="1" applyBorder="1" applyAlignment="1" applyProtection="1">
      <alignment vertical="center"/>
      <protection hidden="1"/>
    </xf>
    <xf numFmtId="0" fontId="3" fillId="0" borderId="0" xfId="3" applyFont="1" applyFill="1" applyBorder="1" applyAlignment="1" applyProtection="1">
      <alignment horizontal="center" vertical="center"/>
      <protection hidden="1"/>
    </xf>
    <xf numFmtId="0" fontId="3" fillId="0" borderId="11" xfId="3" applyFont="1" applyFill="1" applyBorder="1" applyAlignment="1" applyProtection="1">
      <alignment horizontal="left" vertical="center"/>
      <protection hidden="1"/>
    </xf>
    <xf numFmtId="14" fontId="3" fillId="0" borderId="0" xfId="3" quotePrefix="1" applyNumberFormat="1" applyFont="1" applyBorder="1" applyAlignment="1" applyProtection="1">
      <alignment horizontal="center" vertical="center"/>
      <protection hidden="1"/>
    </xf>
    <xf numFmtId="0" fontId="3" fillId="0" borderId="11" xfId="3" applyFont="1" applyBorder="1" applyAlignment="1" applyProtection="1">
      <alignment horizontal="center" vertical="center"/>
      <protection hidden="1"/>
    </xf>
    <xf numFmtId="0" fontId="3" fillId="0" borderId="0" xfId="3" applyFont="1" applyBorder="1" applyAlignment="1" applyProtection="1">
      <alignment horizontal="centerContinuous" vertical="top"/>
      <protection hidden="1"/>
    </xf>
    <xf numFmtId="0" fontId="3" fillId="0" borderId="0" xfId="3" applyFont="1" applyAlignment="1" applyProtection="1">
      <alignment vertical="center"/>
      <protection hidden="1"/>
    </xf>
    <xf numFmtId="0" fontId="3" fillId="0" borderId="9" xfId="3" applyFont="1" applyBorder="1" applyAlignment="1" applyProtection="1">
      <alignment horizontal="centerContinuous" vertical="top"/>
      <protection hidden="1"/>
    </xf>
    <xf numFmtId="0" fontId="3" fillId="0" borderId="0" xfId="3" applyFont="1" applyBorder="1" applyAlignment="1" applyProtection="1">
      <alignment vertical="center"/>
      <protection hidden="1"/>
    </xf>
    <xf numFmtId="0" fontId="3" fillId="0" borderId="0" xfId="3" applyFont="1" applyBorder="1" applyAlignment="1" applyProtection="1">
      <protection hidden="1"/>
    </xf>
    <xf numFmtId="0" fontId="3" fillId="0" borderId="11" xfId="3" applyFont="1" applyBorder="1" applyAlignment="1" applyProtection="1">
      <protection hidden="1"/>
    </xf>
    <xf numFmtId="0" fontId="3" fillId="0" borderId="0" xfId="3" applyFont="1" applyAlignment="1" applyProtection="1"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3" fillId="0" borderId="11" xfId="3" applyFont="1" applyBorder="1" applyAlignment="1" applyProtection="1">
      <alignment vertical="center"/>
      <protection hidden="1"/>
    </xf>
    <xf numFmtId="0" fontId="3" fillId="0" borderId="15" xfId="3" applyFont="1" applyBorder="1" applyAlignment="1" applyProtection="1">
      <alignment horizontal="center" vertical="center"/>
      <protection hidden="1"/>
    </xf>
    <xf numFmtId="0" fontId="3" fillId="0" borderId="16" xfId="3" applyFont="1" applyBorder="1" applyAlignment="1" applyProtection="1">
      <alignment horizontal="center" vertical="center"/>
      <protection hidden="1"/>
    </xf>
    <xf numFmtId="0" fontId="3" fillId="0" borderId="17" xfId="3" applyFont="1" applyBorder="1" applyAlignment="1" applyProtection="1">
      <alignment horizontal="center" vertical="center"/>
      <protection hidden="1"/>
    </xf>
    <xf numFmtId="0" fontId="11" fillId="0" borderId="0" xfId="3" applyFont="1" applyBorder="1" applyAlignment="1" applyProtection="1">
      <alignment horizontal="center" vertical="center"/>
      <protection hidden="1"/>
    </xf>
    <xf numFmtId="0" fontId="3" fillId="0" borderId="0" xfId="4" applyFont="1" applyAlignment="1" applyProtection="1">
      <alignment horizontal="center" vertical="center"/>
      <protection hidden="1"/>
    </xf>
    <xf numFmtId="0" fontId="3" fillId="0" borderId="7" xfId="4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Continuous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165" fontId="7" fillId="0" borderId="0" xfId="0" applyNumberFormat="1" applyFont="1" applyBorder="1" applyAlignment="1" applyProtection="1">
      <alignment horizontal="centerContinuous" vertical="center"/>
      <protection hidden="1"/>
    </xf>
    <xf numFmtId="166" fontId="3" fillId="0" borderId="0" xfId="0" applyNumberFormat="1" applyFont="1" applyBorder="1" applyAlignment="1" applyProtection="1">
      <alignment horizontal="centerContinuous" vertical="center"/>
      <protection hidden="1"/>
    </xf>
    <xf numFmtId="0" fontId="4" fillId="0" borderId="0" xfId="3" applyFont="1" applyAlignment="1" applyProtection="1">
      <alignment horizontal="centerContinuous" vertical="center"/>
      <protection hidden="1"/>
    </xf>
    <xf numFmtId="0" fontId="4" fillId="0" borderId="0" xfId="1" applyFont="1" applyBorder="1" applyAlignment="1" applyProtection="1">
      <alignment horizontal="left" vertical="center"/>
      <protection hidden="1"/>
    </xf>
    <xf numFmtId="0" fontId="14" fillId="0" borderId="0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 applyProtection="1">
      <alignment horizontal="center" vertical="center"/>
      <protection hidden="1"/>
    </xf>
    <xf numFmtId="0" fontId="13" fillId="0" borderId="0" xfId="2" applyFont="1" applyBorder="1" applyAlignment="1" applyProtection="1">
      <alignment horizontal="center" vertical="center"/>
      <protection hidden="1"/>
    </xf>
    <xf numFmtId="0" fontId="4" fillId="0" borderId="7" xfId="2" applyFont="1" applyBorder="1" applyAlignment="1" applyProtection="1">
      <alignment horizontal="center" vertical="center"/>
      <protection hidden="1"/>
    </xf>
    <xf numFmtId="0" fontId="14" fillId="0" borderId="0" xfId="4" applyFont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centerContinuous" vertical="center"/>
      <protection hidden="1"/>
    </xf>
    <xf numFmtId="0" fontId="3" fillId="0" borderId="20" xfId="3" applyFont="1" applyBorder="1" applyAlignment="1" applyProtection="1">
      <alignment horizontal="centerContinuous" vertical="center"/>
      <protection hidden="1"/>
    </xf>
    <xf numFmtId="0" fontId="3" fillId="0" borderId="21" xfId="3" applyFont="1" applyBorder="1" applyAlignment="1" applyProtection="1">
      <alignment horizontal="centerContinuous" vertical="center"/>
      <protection hidden="1"/>
    </xf>
    <xf numFmtId="0" fontId="3" fillId="0" borderId="0" xfId="4" applyFont="1" applyFill="1" applyBorder="1" applyAlignment="1" applyProtection="1">
      <alignment horizontal="center"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3" fillId="0" borderId="12" xfId="3" applyFont="1" applyFill="1" applyBorder="1" applyAlignment="1" applyProtection="1">
      <alignment horizontal="center" vertical="center"/>
      <protection hidden="1"/>
    </xf>
    <xf numFmtId="0" fontId="3" fillId="0" borderId="0" xfId="3" applyFont="1" applyBorder="1" applyAlignment="1" applyProtection="1">
      <alignment horizontal="center"/>
      <protection hidden="1"/>
    </xf>
    <xf numFmtId="0" fontId="3" fillId="0" borderId="20" xfId="3" applyFont="1" applyBorder="1" applyAlignment="1" applyProtection="1">
      <alignment horizontal="center"/>
      <protection hidden="1"/>
    </xf>
    <xf numFmtId="0" fontId="3" fillId="0" borderId="21" xfId="3" applyFont="1" applyBorder="1" applyAlignment="1" applyProtection="1">
      <alignment horizontal="center"/>
      <protection hidden="1"/>
    </xf>
    <xf numFmtId="0" fontId="5" fillId="0" borderId="1" xfId="2" applyFont="1" applyFill="1" applyBorder="1" applyAlignment="1" applyProtection="1">
      <alignment horizontal="center" vertical="center"/>
      <protection hidden="1"/>
    </xf>
    <xf numFmtId="0" fontId="3" fillId="0" borderId="1" xfId="1" applyFont="1" applyFill="1" applyBorder="1" applyAlignment="1" applyProtection="1">
      <alignment horizontal="right" vertical="center"/>
      <protection hidden="1"/>
    </xf>
    <xf numFmtId="0" fontId="4" fillId="0" borderId="1" xfId="1" applyFont="1" applyFill="1" applyBorder="1" applyAlignment="1" applyProtection="1">
      <alignment horizontal="right" vertical="center"/>
      <protection hidden="1"/>
    </xf>
    <xf numFmtId="0" fontId="4" fillId="0" borderId="22" xfId="2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horizontal="right" vertical="center"/>
      <protection hidden="1"/>
    </xf>
    <xf numFmtId="0" fontId="4" fillId="0" borderId="0" xfId="1" applyFont="1" applyFill="1" applyBorder="1" applyAlignment="1" applyProtection="1">
      <alignment horizontal="right" vertical="center"/>
      <protection hidden="1"/>
    </xf>
    <xf numFmtId="0" fontId="4" fillId="0" borderId="0" xfId="2" applyFont="1" applyFill="1" applyBorder="1" applyAlignment="1" applyProtection="1">
      <alignment horizontal="center" vertical="center"/>
      <protection hidden="1"/>
    </xf>
    <xf numFmtId="0" fontId="6" fillId="0" borderId="0" xfId="2" applyFont="1" applyFill="1" applyBorder="1" applyAlignment="1" applyProtection="1">
      <alignment horizontal="center" vertical="center"/>
      <protection hidden="1"/>
    </xf>
    <xf numFmtId="0" fontId="3" fillId="0" borderId="0" xfId="2" applyFont="1" applyFill="1" applyBorder="1" applyAlignment="1" applyProtection="1">
      <alignment horizontal="center" vertical="center"/>
      <protection hidden="1"/>
    </xf>
    <xf numFmtId="0" fontId="16" fillId="0" borderId="0" xfId="2" applyFont="1" applyFill="1" applyBorder="1" applyAlignment="1" applyProtection="1">
      <alignment horizontal="center" vertical="center"/>
      <protection hidden="1"/>
    </xf>
    <xf numFmtId="0" fontId="4" fillId="0" borderId="23" xfId="2" applyFont="1" applyFill="1" applyBorder="1" applyAlignment="1" applyProtection="1">
      <alignment horizontal="center" vertical="center"/>
      <protection hidden="1"/>
    </xf>
    <xf numFmtId="0" fontId="4" fillId="0" borderId="2" xfId="2" applyFont="1" applyFill="1" applyBorder="1" applyAlignment="1" applyProtection="1">
      <alignment horizontal="center" vertical="center"/>
      <protection hidden="1"/>
    </xf>
    <xf numFmtId="0" fontId="3" fillId="0" borderId="2" xfId="1" applyFont="1" applyFill="1" applyBorder="1" applyAlignment="1" applyProtection="1">
      <alignment horizontal="right" vertical="center"/>
      <protection hidden="1"/>
    </xf>
    <xf numFmtId="0" fontId="4" fillId="0" borderId="2" xfId="1" applyFont="1" applyFill="1" applyBorder="1" applyAlignment="1" applyProtection="1">
      <alignment horizontal="right" vertical="center"/>
      <protection hidden="1"/>
    </xf>
    <xf numFmtId="0" fontId="4" fillId="0" borderId="24" xfId="2" applyFont="1" applyFill="1" applyBorder="1" applyAlignment="1" applyProtection="1">
      <alignment horizontal="center" vertical="center"/>
      <protection hidden="1"/>
    </xf>
    <xf numFmtId="0" fontId="8" fillId="2" borderId="6" xfId="3" applyNumberFormat="1" applyFont="1" applyFill="1" applyBorder="1" applyAlignment="1" applyProtection="1">
      <alignment horizontal="center" vertical="center"/>
      <protection hidden="1"/>
    </xf>
    <xf numFmtId="0" fontId="9" fillId="0" borderId="6" xfId="3" applyFont="1" applyBorder="1" applyAlignment="1" applyProtection="1">
      <alignment horizontal="left" vertical="center"/>
      <protection hidden="1"/>
    </xf>
    <xf numFmtId="0" fontId="12" fillId="0" borderId="6" xfId="3" applyFont="1" applyBorder="1" applyAlignment="1" applyProtection="1">
      <alignment horizontal="left" vertical="center"/>
      <protection hidden="1"/>
    </xf>
    <xf numFmtId="0" fontId="10" fillId="0" borderId="6" xfId="3" applyFont="1" applyBorder="1" applyAlignment="1" applyProtection="1">
      <alignment horizontal="left" vertical="center"/>
      <protection hidden="1"/>
    </xf>
    <xf numFmtId="0" fontId="8" fillId="0" borderId="0" xfId="3" applyFont="1" applyAlignment="1" applyProtection="1">
      <alignment horizontal="center" vertical="center"/>
      <protection hidden="1"/>
    </xf>
    <xf numFmtId="0" fontId="8" fillId="0" borderId="0" xfId="3" applyFont="1" applyAlignment="1" applyProtection="1">
      <alignment vertical="center"/>
      <protection hidden="1"/>
    </xf>
    <xf numFmtId="0" fontId="12" fillId="0" borderId="0" xfId="3" applyFont="1" applyAlignment="1" applyProtection="1">
      <alignment vertical="center"/>
      <protection hidden="1"/>
    </xf>
    <xf numFmtId="0" fontId="18" fillId="0" borderId="0" xfId="3" applyFont="1" applyAlignment="1" applyProtection="1">
      <alignment horizontal="center" vertical="center"/>
      <protection hidden="1"/>
    </xf>
    <xf numFmtId="0" fontId="19" fillId="0" borderId="0" xfId="3" applyFont="1" applyBorder="1" applyAlignment="1" applyProtection="1">
      <alignment horizontal="centerContinuous" vertical="center"/>
      <protection hidden="1"/>
    </xf>
    <xf numFmtId="0" fontId="12" fillId="0" borderId="0" xfId="3" applyFont="1" applyBorder="1" applyAlignment="1" applyProtection="1">
      <alignment horizontal="centerContinuous" vertical="center"/>
      <protection hidden="1"/>
    </xf>
    <xf numFmtId="0" fontId="10" fillId="0" borderId="0" xfId="3" applyFont="1" applyBorder="1" applyAlignment="1" applyProtection="1">
      <alignment horizontal="centerContinuous" vertical="center"/>
      <protection hidden="1"/>
    </xf>
    <xf numFmtId="0" fontId="12" fillId="0" borderId="4" xfId="3" applyFont="1" applyBorder="1" applyAlignment="1" applyProtection="1">
      <alignment horizontal="center" vertical="center"/>
      <protection hidden="1"/>
    </xf>
    <xf numFmtId="0" fontId="20" fillId="3" borderId="0" xfId="3" applyFont="1" applyFill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Continuous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165" fontId="19" fillId="0" borderId="0" xfId="0" applyNumberFormat="1" applyFont="1" applyBorder="1" applyAlignment="1" applyProtection="1">
      <alignment horizontal="centerContinuous" vertical="center"/>
      <protection hidden="1"/>
    </xf>
    <xf numFmtId="165" fontId="10" fillId="0" borderId="0" xfId="0" applyNumberFormat="1" applyFont="1" applyBorder="1" applyAlignment="1" applyProtection="1">
      <alignment horizontal="centerContinuous" vertical="center"/>
      <protection hidden="1"/>
    </xf>
    <xf numFmtId="166" fontId="12" fillId="0" borderId="0" xfId="0" applyNumberFormat="1" applyFont="1" applyBorder="1" applyAlignment="1" applyProtection="1">
      <alignment horizontal="centerContinuous" vertical="center"/>
      <protection hidden="1"/>
    </xf>
    <xf numFmtId="0" fontId="8" fillId="0" borderId="0" xfId="3" applyFont="1" applyAlignment="1" applyProtection="1">
      <alignment horizontal="centerContinuous" vertical="center"/>
      <protection hidden="1"/>
    </xf>
    <xf numFmtId="0" fontId="8" fillId="2" borderId="5" xfId="3" applyNumberFormat="1" applyFont="1" applyFill="1" applyBorder="1" applyAlignment="1" applyProtection="1">
      <alignment horizontal="center" vertical="center"/>
      <protection hidden="1"/>
    </xf>
    <xf numFmtId="0" fontId="8" fillId="0" borderId="0" xfId="3" applyFont="1" applyBorder="1" applyAlignment="1" applyProtection="1">
      <alignment vertical="center"/>
      <protection hidden="1"/>
    </xf>
    <xf numFmtId="0" fontId="12" fillId="0" borderId="0" xfId="3" applyFont="1" applyBorder="1" applyAlignment="1" applyProtection="1">
      <alignment vertical="center"/>
      <protection hidden="1"/>
    </xf>
    <xf numFmtId="0" fontId="10" fillId="0" borderId="0" xfId="3" applyFont="1" applyBorder="1" applyAlignment="1" applyProtection="1">
      <alignment vertical="center"/>
      <protection hidden="1"/>
    </xf>
    <xf numFmtId="0" fontId="8" fillId="0" borderId="4" xfId="3" applyFont="1" applyBorder="1" applyAlignment="1" applyProtection="1">
      <alignment vertical="center"/>
      <protection hidden="1"/>
    </xf>
    <xf numFmtId="0" fontId="19" fillId="0" borderId="9" xfId="3" applyFont="1" applyBorder="1" applyAlignment="1" applyProtection="1">
      <alignment horizontal="centerContinuous" vertical="center"/>
      <protection hidden="1"/>
    </xf>
    <xf numFmtId="0" fontId="12" fillId="0" borderId="9" xfId="3" applyFont="1" applyBorder="1" applyAlignment="1" applyProtection="1">
      <alignment horizontal="centerContinuous" vertical="center"/>
      <protection hidden="1"/>
    </xf>
    <xf numFmtId="0" fontId="19" fillId="0" borderId="25" xfId="3" applyFont="1" applyBorder="1" applyAlignment="1" applyProtection="1">
      <alignment horizontal="centerContinuous" vertical="center"/>
      <protection hidden="1"/>
    </xf>
    <xf numFmtId="0" fontId="8" fillId="0" borderId="4" xfId="3" applyFont="1" applyBorder="1" applyAlignment="1" applyProtection="1">
      <alignment horizontal="center" vertical="center"/>
      <protection hidden="1"/>
    </xf>
    <xf numFmtId="0" fontId="19" fillId="0" borderId="23" xfId="3" applyFont="1" applyBorder="1" applyAlignment="1" applyProtection="1">
      <alignment horizontal="centerContinuous" vertical="center"/>
      <protection hidden="1"/>
    </xf>
    <xf numFmtId="0" fontId="17" fillId="0" borderId="0" xfId="3" applyFont="1" applyAlignment="1" applyProtection="1">
      <alignment horizontal="center" vertical="center"/>
      <protection hidden="1"/>
    </xf>
    <xf numFmtId="0" fontId="20" fillId="0" borderId="0" xfId="3" applyFont="1" applyAlignment="1" applyProtection="1">
      <alignment horizontal="center" vertical="center"/>
      <protection hidden="1"/>
    </xf>
    <xf numFmtId="0" fontId="9" fillId="0" borderId="26" xfId="3" applyFont="1" applyBorder="1" applyAlignment="1" applyProtection="1">
      <alignment horizontal="left" vertical="center"/>
      <protection hidden="1"/>
    </xf>
    <xf numFmtId="49" fontId="4" fillId="4" borderId="0" xfId="0" applyNumberFormat="1" applyFont="1" applyFill="1" applyAlignment="1" applyProtection="1">
      <alignment horizontal="center"/>
      <protection locked="0"/>
    </xf>
    <xf numFmtId="0" fontId="12" fillId="5" borderId="0" xfId="3" applyFont="1" applyFill="1" applyAlignment="1" applyProtection="1">
      <alignment horizontal="center" vertical="center"/>
      <protection hidden="1"/>
    </xf>
    <xf numFmtId="0" fontId="12" fillId="6" borderId="0" xfId="3" applyFont="1" applyFill="1" applyAlignment="1" applyProtection="1">
      <alignment horizontal="center" vertical="center"/>
      <protection hidden="1"/>
    </xf>
    <xf numFmtId="0" fontId="12" fillId="7" borderId="0" xfId="3" applyFont="1" applyFill="1" applyAlignment="1" applyProtection="1">
      <alignment horizontal="center" vertical="center"/>
      <protection hidden="1"/>
    </xf>
    <xf numFmtId="0" fontId="12" fillId="8" borderId="0" xfId="3" applyFont="1" applyFill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center" vertical="center"/>
      <protection hidden="1"/>
    </xf>
    <xf numFmtId="0" fontId="6" fillId="0" borderId="23" xfId="3" applyFont="1" applyBorder="1" applyAlignment="1" applyProtection="1">
      <alignment horizontal="center" vertical="center"/>
      <protection hidden="1"/>
    </xf>
    <xf numFmtId="0" fontId="3" fillId="0" borderId="0" xfId="3" applyFont="1" applyBorder="1" applyAlignment="1" applyProtection="1">
      <alignment horizontal="center" vertical="center"/>
      <protection hidden="1"/>
    </xf>
    <xf numFmtId="0" fontId="3" fillId="0" borderId="23" xfId="3" applyFont="1" applyBorder="1" applyAlignment="1" applyProtection="1">
      <alignment horizontal="center" vertical="center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 vertical="center"/>
      <protection hidden="1"/>
    </xf>
    <xf numFmtId="164" fontId="6" fillId="0" borderId="0" xfId="2" applyNumberFormat="1" applyFont="1" applyFill="1" applyBorder="1" applyAlignment="1" applyProtection="1">
      <alignment horizontal="center" vertical="center"/>
      <protection hidden="1"/>
    </xf>
    <xf numFmtId="164" fontId="6" fillId="0" borderId="23" xfId="2" applyNumberFormat="1" applyFont="1" applyFill="1" applyBorder="1" applyAlignment="1" applyProtection="1">
      <alignment horizontal="center" vertical="center"/>
      <protection hidden="1"/>
    </xf>
  </cellXfs>
  <cellStyles count="5">
    <cellStyle name="Normal" xfId="0" builtinId="0"/>
    <cellStyle name="Normal_Fiches de parties" xfId="1" xr:uid="{00000000-0005-0000-0000-000001000000}"/>
    <cellStyle name="Normal_Séniors" xfId="2" xr:uid="{00000000-0005-0000-0000-000002000000}"/>
    <cellStyle name="Normal_Tab 32 vierge" xfId="3" xr:uid="{00000000-0005-0000-0000-000003000000}"/>
    <cellStyle name="Normal_Tableaux" xfId="4" xr:uid="{00000000-0005-0000-0000-000004000000}"/>
  </cellStyles>
  <dxfs count="12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21"/>
  <sheetViews>
    <sheetView topLeftCell="U1" workbookViewId="0">
      <selection activeCell="AD3" sqref="AD3"/>
    </sheetView>
  </sheetViews>
  <sheetFormatPr baseColWidth="10" defaultRowHeight="13.2" x14ac:dyDescent="0.25"/>
  <sheetData>
    <row r="1" spans="1:39" x14ac:dyDescent="0.25">
      <c r="A1" t="s">
        <v>21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54</v>
      </c>
      <c r="AJ1" t="s">
        <v>54</v>
      </c>
      <c r="AK1" t="s">
        <v>54</v>
      </c>
      <c r="AL1" t="s">
        <v>55</v>
      </c>
      <c r="AM1" t="s">
        <v>56</v>
      </c>
    </row>
    <row r="2" spans="1:39" x14ac:dyDescent="0.25">
      <c r="A2">
        <v>1</v>
      </c>
      <c r="B2">
        <v>0</v>
      </c>
      <c r="C2" t="s">
        <v>57</v>
      </c>
      <c r="D2">
        <v>801</v>
      </c>
      <c r="E2" t="s">
        <v>58</v>
      </c>
      <c r="F2" t="s">
        <v>59</v>
      </c>
      <c r="G2">
        <v>203</v>
      </c>
      <c r="H2">
        <v>1748</v>
      </c>
      <c r="I2" t="s">
        <v>60</v>
      </c>
      <c r="J2" t="s">
        <v>61</v>
      </c>
      <c r="K2" t="s">
        <v>62</v>
      </c>
      <c r="L2">
        <v>1</v>
      </c>
      <c r="N2">
        <v>0</v>
      </c>
      <c r="O2" t="s">
        <v>63</v>
      </c>
      <c r="Q2">
        <v>0</v>
      </c>
      <c r="R2">
        <v>0</v>
      </c>
      <c r="T2" t="s">
        <v>64</v>
      </c>
      <c r="U2" t="s">
        <v>65</v>
      </c>
      <c r="V2">
        <v>0</v>
      </c>
      <c r="W2" t="s">
        <v>54</v>
      </c>
      <c r="X2" t="s">
        <v>54</v>
      </c>
      <c r="Y2" t="s">
        <v>54</v>
      </c>
      <c r="Z2" t="s">
        <v>54</v>
      </c>
      <c r="AA2" t="s">
        <v>54</v>
      </c>
      <c r="AB2" t="s">
        <v>54</v>
      </c>
      <c r="AC2" t="s">
        <v>54</v>
      </c>
      <c r="AD2" t="s">
        <v>66</v>
      </c>
      <c r="AE2" t="s">
        <v>67</v>
      </c>
      <c r="AI2" t="s">
        <v>54</v>
      </c>
      <c r="AJ2" t="s">
        <v>54</v>
      </c>
      <c r="AK2" t="s">
        <v>54</v>
      </c>
      <c r="AL2" t="s">
        <v>54</v>
      </c>
      <c r="AM2" t="s">
        <v>54</v>
      </c>
    </row>
    <row r="3" spans="1:39" x14ac:dyDescent="0.25">
      <c r="A3">
        <v>2</v>
      </c>
      <c r="B3">
        <v>0</v>
      </c>
      <c r="C3" t="s">
        <v>68</v>
      </c>
      <c r="D3">
        <v>808</v>
      </c>
      <c r="E3" t="s">
        <v>69</v>
      </c>
      <c r="F3" t="s">
        <v>59</v>
      </c>
      <c r="G3">
        <v>0</v>
      </c>
      <c r="H3">
        <v>1067</v>
      </c>
      <c r="J3" t="s">
        <v>70</v>
      </c>
      <c r="K3" t="s">
        <v>71</v>
      </c>
      <c r="L3">
        <v>1</v>
      </c>
      <c r="M3" t="s">
        <v>72</v>
      </c>
      <c r="N3">
        <v>810</v>
      </c>
      <c r="O3" t="s">
        <v>73</v>
      </c>
      <c r="P3" t="s">
        <v>74</v>
      </c>
      <c r="Q3">
        <v>0</v>
      </c>
      <c r="R3">
        <v>1003</v>
      </c>
      <c r="T3" t="s">
        <v>75</v>
      </c>
      <c r="U3" t="s">
        <v>76</v>
      </c>
      <c r="V3">
        <v>0</v>
      </c>
      <c r="W3" t="s">
        <v>54</v>
      </c>
      <c r="X3" t="s">
        <v>54</v>
      </c>
      <c r="Y3" t="s">
        <v>54</v>
      </c>
      <c r="Z3" t="s">
        <v>54</v>
      </c>
      <c r="AA3" t="s">
        <v>54</v>
      </c>
      <c r="AB3" t="s">
        <v>54</v>
      </c>
      <c r="AC3" t="s">
        <v>54</v>
      </c>
      <c r="AD3" t="s">
        <v>66</v>
      </c>
      <c r="AE3" t="s">
        <v>67</v>
      </c>
      <c r="AI3" t="s">
        <v>54</v>
      </c>
      <c r="AJ3" t="s">
        <v>54</v>
      </c>
      <c r="AK3" t="s">
        <v>54</v>
      </c>
      <c r="AL3" t="s">
        <v>54</v>
      </c>
      <c r="AM3" t="s">
        <v>54</v>
      </c>
    </row>
    <row r="4" spans="1:39" x14ac:dyDescent="0.25">
      <c r="A4">
        <v>3</v>
      </c>
      <c r="B4">
        <v>0</v>
      </c>
      <c r="C4" t="s">
        <v>77</v>
      </c>
      <c r="D4">
        <v>804</v>
      </c>
      <c r="E4" t="s">
        <v>78</v>
      </c>
      <c r="F4" t="s">
        <v>79</v>
      </c>
      <c r="G4">
        <v>0</v>
      </c>
      <c r="H4">
        <v>1237</v>
      </c>
      <c r="J4" t="s">
        <v>80</v>
      </c>
      <c r="K4" t="s">
        <v>81</v>
      </c>
      <c r="L4">
        <v>1</v>
      </c>
      <c r="N4">
        <v>0</v>
      </c>
      <c r="O4" t="s">
        <v>63</v>
      </c>
      <c r="Q4">
        <v>0</v>
      </c>
      <c r="R4">
        <v>0</v>
      </c>
      <c r="T4" t="s">
        <v>64</v>
      </c>
      <c r="U4" t="s">
        <v>65</v>
      </c>
      <c r="V4">
        <v>0</v>
      </c>
      <c r="W4" t="s">
        <v>54</v>
      </c>
      <c r="X4" t="s">
        <v>54</v>
      </c>
      <c r="Y4" t="s">
        <v>54</v>
      </c>
      <c r="Z4" t="s">
        <v>54</v>
      </c>
      <c r="AA4" t="s">
        <v>54</v>
      </c>
      <c r="AB4" t="s">
        <v>54</v>
      </c>
      <c r="AC4" t="s">
        <v>54</v>
      </c>
      <c r="AD4" t="s">
        <v>66</v>
      </c>
      <c r="AE4" t="s">
        <v>67</v>
      </c>
      <c r="AI4" t="s">
        <v>54</v>
      </c>
      <c r="AJ4" t="s">
        <v>54</v>
      </c>
      <c r="AK4" t="s">
        <v>54</v>
      </c>
      <c r="AL4" t="s">
        <v>54</v>
      </c>
      <c r="AM4" t="s">
        <v>54</v>
      </c>
    </row>
    <row r="5" spans="1:39" x14ac:dyDescent="0.25">
      <c r="A5">
        <v>4</v>
      </c>
      <c r="B5">
        <v>0</v>
      </c>
      <c r="D5">
        <v>0</v>
      </c>
      <c r="E5" t="s">
        <v>63</v>
      </c>
      <c r="G5">
        <v>0</v>
      </c>
      <c r="H5">
        <v>0</v>
      </c>
      <c r="J5" t="s">
        <v>64</v>
      </c>
      <c r="K5" t="s">
        <v>65</v>
      </c>
      <c r="L5">
        <v>0</v>
      </c>
      <c r="M5" t="s">
        <v>82</v>
      </c>
      <c r="N5">
        <v>803</v>
      </c>
      <c r="O5" t="s">
        <v>73</v>
      </c>
      <c r="P5" t="s">
        <v>83</v>
      </c>
      <c r="Q5">
        <v>0</v>
      </c>
      <c r="R5">
        <v>1308</v>
      </c>
      <c r="T5" t="s">
        <v>75</v>
      </c>
      <c r="U5" t="s">
        <v>76</v>
      </c>
      <c r="V5">
        <v>1</v>
      </c>
      <c r="W5" t="s">
        <v>54</v>
      </c>
      <c r="X5" t="s">
        <v>54</v>
      </c>
      <c r="Y5" t="s">
        <v>54</v>
      </c>
      <c r="Z5" t="s">
        <v>54</v>
      </c>
      <c r="AA5" t="s">
        <v>54</v>
      </c>
      <c r="AB5" t="s">
        <v>54</v>
      </c>
      <c r="AC5" t="s">
        <v>54</v>
      </c>
      <c r="AD5" t="s">
        <v>66</v>
      </c>
      <c r="AE5" t="s">
        <v>67</v>
      </c>
      <c r="AI5" t="s">
        <v>54</v>
      </c>
      <c r="AJ5" t="s">
        <v>54</v>
      </c>
      <c r="AK5" t="s">
        <v>54</v>
      </c>
      <c r="AL5" t="s">
        <v>54</v>
      </c>
      <c r="AM5" t="s">
        <v>54</v>
      </c>
    </row>
    <row r="6" spans="1:39" x14ac:dyDescent="0.25">
      <c r="A6">
        <v>5</v>
      </c>
      <c r="B6">
        <v>0</v>
      </c>
      <c r="C6" t="s">
        <v>84</v>
      </c>
      <c r="D6">
        <v>125</v>
      </c>
      <c r="E6" t="s">
        <v>85</v>
      </c>
      <c r="F6" t="s">
        <v>86</v>
      </c>
      <c r="G6">
        <v>0</v>
      </c>
      <c r="H6">
        <v>1238</v>
      </c>
      <c r="J6" t="s">
        <v>87</v>
      </c>
      <c r="K6" t="s">
        <v>88</v>
      </c>
      <c r="L6">
        <v>1</v>
      </c>
      <c r="N6">
        <v>0</v>
      </c>
      <c r="O6" t="s">
        <v>63</v>
      </c>
      <c r="Q6">
        <v>0</v>
      </c>
      <c r="R6">
        <v>0</v>
      </c>
      <c r="T6" t="s">
        <v>64</v>
      </c>
      <c r="U6" t="s">
        <v>65</v>
      </c>
      <c r="V6">
        <v>0</v>
      </c>
      <c r="W6" t="s">
        <v>54</v>
      </c>
      <c r="X6" t="s">
        <v>54</v>
      </c>
      <c r="Y6" t="s">
        <v>54</v>
      </c>
      <c r="Z6" t="s">
        <v>54</v>
      </c>
      <c r="AA6" t="s">
        <v>54</v>
      </c>
      <c r="AB6" t="s">
        <v>54</v>
      </c>
      <c r="AC6" t="s">
        <v>54</v>
      </c>
      <c r="AD6" t="s">
        <v>66</v>
      </c>
      <c r="AE6" t="s">
        <v>67</v>
      </c>
      <c r="AI6" t="s">
        <v>54</v>
      </c>
      <c r="AJ6" t="s">
        <v>54</v>
      </c>
      <c r="AK6" t="s">
        <v>54</v>
      </c>
      <c r="AL6" t="s">
        <v>54</v>
      </c>
      <c r="AM6" t="s">
        <v>54</v>
      </c>
    </row>
    <row r="7" spans="1:39" x14ac:dyDescent="0.25">
      <c r="A7">
        <v>6</v>
      </c>
      <c r="B7">
        <v>0</v>
      </c>
      <c r="D7">
        <v>0</v>
      </c>
      <c r="E7" t="s">
        <v>63</v>
      </c>
      <c r="G7">
        <v>0</v>
      </c>
      <c r="H7">
        <v>0</v>
      </c>
      <c r="J7" t="s">
        <v>64</v>
      </c>
      <c r="K7" t="s">
        <v>65</v>
      </c>
      <c r="L7">
        <v>0</v>
      </c>
      <c r="M7" t="s">
        <v>89</v>
      </c>
      <c r="N7">
        <v>807</v>
      </c>
      <c r="O7" t="s">
        <v>90</v>
      </c>
      <c r="P7" t="s">
        <v>91</v>
      </c>
      <c r="Q7">
        <v>0</v>
      </c>
      <c r="R7">
        <v>1132</v>
      </c>
      <c r="T7" t="s">
        <v>92</v>
      </c>
      <c r="U7" t="s">
        <v>93</v>
      </c>
      <c r="V7">
        <v>1</v>
      </c>
      <c r="W7" t="s">
        <v>54</v>
      </c>
      <c r="X7" t="s">
        <v>54</v>
      </c>
      <c r="Y7" t="s">
        <v>54</v>
      </c>
      <c r="Z7" t="s">
        <v>54</v>
      </c>
      <c r="AA7" t="s">
        <v>54</v>
      </c>
      <c r="AB7" t="s">
        <v>54</v>
      </c>
      <c r="AC7" t="s">
        <v>54</v>
      </c>
      <c r="AD7" t="s">
        <v>66</v>
      </c>
      <c r="AE7" t="s">
        <v>67</v>
      </c>
      <c r="AI7" t="s">
        <v>54</v>
      </c>
      <c r="AJ7" t="s">
        <v>54</v>
      </c>
      <c r="AK7" t="s">
        <v>54</v>
      </c>
      <c r="AL7" t="s">
        <v>54</v>
      </c>
      <c r="AM7" t="s">
        <v>54</v>
      </c>
    </row>
    <row r="8" spans="1:39" x14ac:dyDescent="0.25">
      <c r="A8">
        <v>7</v>
      </c>
      <c r="B8">
        <v>0</v>
      </c>
      <c r="C8" t="s">
        <v>94</v>
      </c>
      <c r="D8">
        <v>806</v>
      </c>
      <c r="E8" t="s">
        <v>95</v>
      </c>
      <c r="F8" t="s">
        <v>96</v>
      </c>
      <c r="G8">
        <v>0</v>
      </c>
      <c r="H8">
        <v>1142</v>
      </c>
      <c r="J8" t="s">
        <v>97</v>
      </c>
      <c r="K8" t="s">
        <v>98</v>
      </c>
      <c r="L8">
        <v>1</v>
      </c>
      <c r="N8">
        <v>0</v>
      </c>
      <c r="O8" t="s">
        <v>63</v>
      </c>
      <c r="Q8">
        <v>0</v>
      </c>
      <c r="R8">
        <v>0</v>
      </c>
      <c r="T8" t="s">
        <v>64</v>
      </c>
      <c r="U8" t="s">
        <v>65</v>
      </c>
      <c r="V8">
        <v>0</v>
      </c>
      <c r="W8" t="s">
        <v>54</v>
      </c>
      <c r="X8" t="s">
        <v>54</v>
      </c>
      <c r="Y8" t="s">
        <v>54</v>
      </c>
      <c r="Z8" t="s">
        <v>54</v>
      </c>
      <c r="AA8" t="s">
        <v>54</v>
      </c>
      <c r="AB8" t="s">
        <v>54</v>
      </c>
      <c r="AC8" t="s">
        <v>54</v>
      </c>
      <c r="AD8" t="s">
        <v>66</v>
      </c>
      <c r="AE8" t="s">
        <v>67</v>
      </c>
      <c r="AI8" t="s">
        <v>54</v>
      </c>
      <c r="AJ8" t="s">
        <v>54</v>
      </c>
      <c r="AK8" t="s">
        <v>54</v>
      </c>
      <c r="AL8" t="s">
        <v>54</v>
      </c>
      <c r="AM8" t="s">
        <v>54</v>
      </c>
    </row>
    <row r="9" spans="1:39" x14ac:dyDescent="0.25">
      <c r="A9">
        <v>8</v>
      </c>
      <c r="B9">
        <v>0</v>
      </c>
      <c r="D9">
        <v>0</v>
      </c>
      <c r="E9" t="s">
        <v>63</v>
      </c>
      <c r="G9">
        <v>0</v>
      </c>
      <c r="H9">
        <v>0</v>
      </c>
      <c r="J9" t="s">
        <v>64</v>
      </c>
      <c r="K9" t="s">
        <v>65</v>
      </c>
      <c r="L9">
        <v>0</v>
      </c>
      <c r="M9" t="s">
        <v>99</v>
      </c>
      <c r="N9">
        <v>802</v>
      </c>
      <c r="O9" t="s">
        <v>100</v>
      </c>
      <c r="P9" t="s">
        <v>101</v>
      </c>
      <c r="Q9">
        <v>0</v>
      </c>
      <c r="R9">
        <v>1506</v>
      </c>
      <c r="T9" t="s">
        <v>92</v>
      </c>
      <c r="U9" t="s">
        <v>93</v>
      </c>
      <c r="V9">
        <v>1</v>
      </c>
      <c r="W9" t="s">
        <v>54</v>
      </c>
      <c r="X9" t="s">
        <v>54</v>
      </c>
      <c r="Y9" t="s">
        <v>54</v>
      </c>
      <c r="Z9" t="s">
        <v>54</v>
      </c>
      <c r="AA9" t="s">
        <v>54</v>
      </c>
      <c r="AB9" t="s">
        <v>54</v>
      </c>
      <c r="AC9" t="s">
        <v>54</v>
      </c>
      <c r="AD9" t="s">
        <v>66</v>
      </c>
      <c r="AE9" t="s">
        <v>67</v>
      </c>
      <c r="AI9" t="s">
        <v>54</v>
      </c>
      <c r="AJ9" t="s">
        <v>54</v>
      </c>
      <c r="AK9" t="s">
        <v>54</v>
      </c>
      <c r="AL9" t="s">
        <v>54</v>
      </c>
      <c r="AM9" t="s">
        <v>54</v>
      </c>
    </row>
    <row r="10" spans="1:39" x14ac:dyDescent="0.25">
      <c r="A10">
        <v>9</v>
      </c>
      <c r="B10">
        <v>0</v>
      </c>
      <c r="C10" t="s">
        <v>57</v>
      </c>
      <c r="D10">
        <v>801</v>
      </c>
      <c r="E10" t="s">
        <v>58</v>
      </c>
      <c r="F10" t="s">
        <v>59</v>
      </c>
      <c r="G10">
        <v>203</v>
      </c>
      <c r="H10">
        <v>1748</v>
      </c>
      <c r="I10" t="s">
        <v>60</v>
      </c>
      <c r="J10" t="s">
        <v>61</v>
      </c>
      <c r="K10" t="s">
        <v>62</v>
      </c>
      <c r="L10">
        <v>1</v>
      </c>
      <c r="M10" t="s">
        <v>68</v>
      </c>
      <c r="N10">
        <v>808</v>
      </c>
      <c r="O10" t="s">
        <v>69</v>
      </c>
      <c r="P10" t="s">
        <v>59</v>
      </c>
      <c r="Q10">
        <v>0</v>
      </c>
      <c r="R10">
        <v>1067</v>
      </c>
      <c r="T10" t="s">
        <v>70</v>
      </c>
      <c r="U10" t="s">
        <v>71</v>
      </c>
      <c r="V10">
        <v>0</v>
      </c>
      <c r="W10" t="s">
        <v>54</v>
      </c>
      <c r="X10" t="s">
        <v>54</v>
      </c>
      <c r="Y10" t="s">
        <v>54</v>
      </c>
      <c r="Z10" t="s">
        <v>54</v>
      </c>
      <c r="AA10" t="s">
        <v>54</v>
      </c>
      <c r="AB10" t="s">
        <v>54</v>
      </c>
      <c r="AC10" t="s">
        <v>54</v>
      </c>
      <c r="AD10" t="s">
        <v>66</v>
      </c>
      <c r="AE10" t="s">
        <v>67</v>
      </c>
      <c r="AI10" t="s">
        <v>54</v>
      </c>
      <c r="AJ10" t="s">
        <v>54</v>
      </c>
      <c r="AK10" t="s">
        <v>54</v>
      </c>
      <c r="AL10" t="s">
        <v>54</v>
      </c>
      <c r="AM10" t="s">
        <v>54</v>
      </c>
    </row>
    <row r="11" spans="1:39" x14ac:dyDescent="0.25">
      <c r="A11">
        <v>10</v>
      </c>
      <c r="B11">
        <v>0</v>
      </c>
      <c r="C11" t="s">
        <v>77</v>
      </c>
      <c r="D11">
        <v>804</v>
      </c>
      <c r="E11" t="s">
        <v>78</v>
      </c>
      <c r="F11" t="s">
        <v>79</v>
      </c>
      <c r="G11">
        <v>0</v>
      </c>
      <c r="H11">
        <v>1237</v>
      </c>
      <c r="J11" t="s">
        <v>80</v>
      </c>
      <c r="K11" t="s">
        <v>81</v>
      </c>
      <c r="L11">
        <v>0</v>
      </c>
      <c r="M11" t="s">
        <v>82</v>
      </c>
      <c r="N11">
        <v>803</v>
      </c>
      <c r="O11" t="s">
        <v>73</v>
      </c>
      <c r="P11" t="s">
        <v>83</v>
      </c>
      <c r="Q11">
        <v>0</v>
      </c>
      <c r="R11">
        <v>1308</v>
      </c>
      <c r="T11" t="s">
        <v>75</v>
      </c>
      <c r="U11" t="s">
        <v>76</v>
      </c>
      <c r="V11">
        <v>1</v>
      </c>
      <c r="W11" t="s">
        <v>54</v>
      </c>
      <c r="X11" t="s">
        <v>54</v>
      </c>
      <c r="Y11" t="s">
        <v>54</v>
      </c>
      <c r="Z11" t="s">
        <v>54</v>
      </c>
      <c r="AA11" t="s">
        <v>54</v>
      </c>
      <c r="AB11" t="s">
        <v>54</v>
      </c>
      <c r="AC11" t="s">
        <v>54</v>
      </c>
      <c r="AD11" t="s">
        <v>66</v>
      </c>
      <c r="AE11" t="s">
        <v>67</v>
      </c>
      <c r="AI11" t="s">
        <v>54</v>
      </c>
      <c r="AJ11" t="s">
        <v>54</v>
      </c>
      <c r="AK11" t="s">
        <v>54</v>
      </c>
      <c r="AL11" t="s">
        <v>54</v>
      </c>
      <c r="AM11" t="s">
        <v>54</v>
      </c>
    </row>
    <row r="12" spans="1:39" x14ac:dyDescent="0.25">
      <c r="A12">
        <v>11</v>
      </c>
      <c r="B12">
        <v>0</v>
      </c>
      <c r="C12" t="s">
        <v>84</v>
      </c>
      <c r="D12">
        <v>125</v>
      </c>
      <c r="E12" t="s">
        <v>85</v>
      </c>
      <c r="F12" t="s">
        <v>86</v>
      </c>
      <c r="G12">
        <v>0</v>
      </c>
      <c r="H12">
        <v>1238</v>
      </c>
      <c r="J12" t="s">
        <v>87</v>
      </c>
      <c r="K12" t="s">
        <v>88</v>
      </c>
      <c r="L12">
        <v>1</v>
      </c>
      <c r="M12" t="s">
        <v>89</v>
      </c>
      <c r="N12">
        <v>807</v>
      </c>
      <c r="O12" t="s">
        <v>90</v>
      </c>
      <c r="P12" t="s">
        <v>91</v>
      </c>
      <c r="Q12">
        <v>0</v>
      </c>
      <c r="R12">
        <v>1132</v>
      </c>
      <c r="T12" t="s">
        <v>92</v>
      </c>
      <c r="U12" t="s">
        <v>93</v>
      </c>
      <c r="V12">
        <v>0</v>
      </c>
      <c r="W12" t="s">
        <v>54</v>
      </c>
      <c r="X12" t="s">
        <v>54</v>
      </c>
      <c r="Y12" t="s">
        <v>54</v>
      </c>
      <c r="Z12" t="s">
        <v>54</v>
      </c>
      <c r="AA12" t="s">
        <v>54</v>
      </c>
      <c r="AB12" t="s">
        <v>54</v>
      </c>
      <c r="AC12" t="s">
        <v>54</v>
      </c>
      <c r="AD12" t="s">
        <v>66</v>
      </c>
      <c r="AE12" t="s">
        <v>67</v>
      </c>
      <c r="AI12" t="s">
        <v>54</v>
      </c>
      <c r="AJ12" t="s">
        <v>54</v>
      </c>
      <c r="AK12" t="s">
        <v>54</v>
      </c>
      <c r="AL12" t="s">
        <v>54</v>
      </c>
      <c r="AM12" t="s">
        <v>54</v>
      </c>
    </row>
    <row r="13" spans="1:39" x14ac:dyDescent="0.25">
      <c r="A13">
        <v>12</v>
      </c>
      <c r="B13">
        <v>0</v>
      </c>
      <c r="C13" t="s">
        <v>94</v>
      </c>
      <c r="D13">
        <v>806</v>
      </c>
      <c r="E13" t="s">
        <v>95</v>
      </c>
      <c r="F13" t="s">
        <v>96</v>
      </c>
      <c r="G13">
        <v>0</v>
      </c>
      <c r="H13">
        <v>1142</v>
      </c>
      <c r="J13" t="s">
        <v>97</v>
      </c>
      <c r="K13" t="s">
        <v>98</v>
      </c>
      <c r="L13">
        <v>0</v>
      </c>
      <c r="M13" t="s">
        <v>99</v>
      </c>
      <c r="N13">
        <v>802</v>
      </c>
      <c r="O13" t="s">
        <v>100</v>
      </c>
      <c r="P13" t="s">
        <v>101</v>
      </c>
      <c r="Q13">
        <v>0</v>
      </c>
      <c r="R13">
        <v>1506</v>
      </c>
      <c r="T13" t="s">
        <v>92</v>
      </c>
      <c r="U13" t="s">
        <v>93</v>
      </c>
      <c r="V13">
        <v>1</v>
      </c>
      <c r="W13" t="s">
        <v>54</v>
      </c>
      <c r="X13" t="s">
        <v>54</v>
      </c>
      <c r="Y13" t="s">
        <v>54</v>
      </c>
      <c r="Z13" t="s">
        <v>54</v>
      </c>
      <c r="AA13" t="s">
        <v>54</v>
      </c>
      <c r="AB13" t="s">
        <v>54</v>
      </c>
      <c r="AC13" t="s">
        <v>54</v>
      </c>
      <c r="AD13" t="s">
        <v>66</v>
      </c>
      <c r="AE13" t="s">
        <v>67</v>
      </c>
      <c r="AI13" t="s">
        <v>54</v>
      </c>
      <c r="AJ13" t="s">
        <v>54</v>
      </c>
      <c r="AK13" t="s">
        <v>54</v>
      </c>
      <c r="AL13" t="s">
        <v>54</v>
      </c>
      <c r="AM13" t="s">
        <v>54</v>
      </c>
    </row>
    <row r="14" spans="1:39" x14ac:dyDescent="0.25">
      <c r="A14">
        <v>13</v>
      </c>
      <c r="B14">
        <v>0</v>
      </c>
      <c r="C14" t="s">
        <v>57</v>
      </c>
      <c r="D14">
        <v>801</v>
      </c>
      <c r="E14" t="s">
        <v>58</v>
      </c>
      <c r="F14" t="s">
        <v>59</v>
      </c>
      <c r="G14">
        <v>203</v>
      </c>
      <c r="H14">
        <v>1748</v>
      </c>
      <c r="I14" t="s">
        <v>60</v>
      </c>
      <c r="J14" t="s">
        <v>61</v>
      </c>
      <c r="K14" t="s">
        <v>62</v>
      </c>
      <c r="L14">
        <v>1</v>
      </c>
      <c r="M14" t="s">
        <v>82</v>
      </c>
      <c r="N14">
        <v>803</v>
      </c>
      <c r="O14" t="s">
        <v>73</v>
      </c>
      <c r="P14" t="s">
        <v>83</v>
      </c>
      <c r="Q14">
        <v>0</v>
      </c>
      <c r="R14">
        <v>1308</v>
      </c>
      <c r="T14" t="s">
        <v>75</v>
      </c>
      <c r="U14" t="s">
        <v>76</v>
      </c>
      <c r="V14">
        <v>0</v>
      </c>
      <c r="W14" t="s">
        <v>54</v>
      </c>
      <c r="X14" t="s">
        <v>54</v>
      </c>
      <c r="Y14" t="s">
        <v>54</v>
      </c>
      <c r="Z14" t="s">
        <v>54</v>
      </c>
      <c r="AA14" t="s">
        <v>54</v>
      </c>
      <c r="AB14" t="s">
        <v>54</v>
      </c>
      <c r="AC14" t="s">
        <v>54</v>
      </c>
      <c r="AD14" t="s">
        <v>66</v>
      </c>
      <c r="AE14" t="s">
        <v>67</v>
      </c>
      <c r="AI14" t="s">
        <v>54</v>
      </c>
      <c r="AJ14" t="s">
        <v>54</v>
      </c>
      <c r="AK14" t="s">
        <v>54</v>
      </c>
      <c r="AL14" t="s">
        <v>54</v>
      </c>
      <c r="AM14" t="s">
        <v>54</v>
      </c>
    </row>
    <row r="15" spans="1:39" x14ac:dyDescent="0.25">
      <c r="A15">
        <v>14</v>
      </c>
      <c r="B15">
        <v>0</v>
      </c>
      <c r="C15" t="s">
        <v>84</v>
      </c>
      <c r="D15">
        <v>125</v>
      </c>
      <c r="E15" t="s">
        <v>85</v>
      </c>
      <c r="F15" t="s">
        <v>86</v>
      </c>
      <c r="G15">
        <v>0</v>
      </c>
      <c r="H15">
        <v>1238</v>
      </c>
      <c r="J15" t="s">
        <v>87</v>
      </c>
      <c r="K15" t="s">
        <v>88</v>
      </c>
      <c r="L15">
        <v>1</v>
      </c>
      <c r="M15" t="s">
        <v>99</v>
      </c>
      <c r="N15">
        <v>802</v>
      </c>
      <c r="O15" t="s">
        <v>100</v>
      </c>
      <c r="P15" t="s">
        <v>101</v>
      </c>
      <c r="Q15">
        <v>0</v>
      </c>
      <c r="R15">
        <v>1506</v>
      </c>
      <c r="T15" t="s">
        <v>92</v>
      </c>
      <c r="U15" t="s">
        <v>93</v>
      </c>
      <c r="V15">
        <v>0</v>
      </c>
      <c r="W15" t="s">
        <v>54</v>
      </c>
      <c r="X15" t="s">
        <v>54</v>
      </c>
      <c r="Y15" t="s">
        <v>54</v>
      </c>
      <c r="Z15" t="s">
        <v>54</v>
      </c>
      <c r="AA15" t="s">
        <v>54</v>
      </c>
      <c r="AB15" t="s">
        <v>54</v>
      </c>
      <c r="AC15" t="s">
        <v>54</v>
      </c>
      <c r="AD15" t="s">
        <v>66</v>
      </c>
      <c r="AE15" t="s">
        <v>67</v>
      </c>
      <c r="AI15" t="s">
        <v>54</v>
      </c>
      <c r="AJ15" t="s">
        <v>54</v>
      </c>
      <c r="AK15" t="s">
        <v>54</v>
      </c>
      <c r="AL15" t="s">
        <v>54</v>
      </c>
      <c r="AM15" t="s">
        <v>54</v>
      </c>
    </row>
    <row r="16" spans="1:39" x14ac:dyDescent="0.25">
      <c r="A16">
        <v>15</v>
      </c>
      <c r="B16">
        <v>0</v>
      </c>
      <c r="C16" t="s">
        <v>57</v>
      </c>
      <c r="D16">
        <v>801</v>
      </c>
      <c r="E16" t="s">
        <v>58</v>
      </c>
      <c r="F16" t="s">
        <v>59</v>
      </c>
      <c r="G16">
        <v>203</v>
      </c>
      <c r="H16">
        <v>1748</v>
      </c>
      <c r="I16" t="s">
        <v>60</v>
      </c>
      <c r="J16" t="s">
        <v>61</v>
      </c>
      <c r="K16" t="s">
        <v>62</v>
      </c>
      <c r="L16">
        <v>0</v>
      </c>
      <c r="M16" t="s">
        <v>84</v>
      </c>
      <c r="N16">
        <v>125</v>
      </c>
      <c r="O16" t="s">
        <v>85</v>
      </c>
      <c r="P16" t="s">
        <v>86</v>
      </c>
      <c r="Q16">
        <v>0</v>
      </c>
      <c r="R16">
        <v>1238</v>
      </c>
      <c r="T16" t="s">
        <v>87</v>
      </c>
      <c r="U16" t="s">
        <v>88</v>
      </c>
      <c r="V16">
        <v>1</v>
      </c>
      <c r="W16" t="s">
        <v>54</v>
      </c>
      <c r="X16" t="s">
        <v>54</v>
      </c>
      <c r="Y16" t="s">
        <v>54</v>
      </c>
      <c r="Z16" t="s">
        <v>54</v>
      </c>
      <c r="AA16" t="s">
        <v>54</v>
      </c>
      <c r="AB16" t="s">
        <v>54</v>
      </c>
      <c r="AC16" t="s">
        <v>54</v>
      </c>
      <c r="AD16" t="s">
        <v>66</v>
      </c>
      <c r="AE16" t="s">
        <v>67</v>
      </c>
      <c r="AI16" t="s">
        <v>54</v>
      </c>
      <c r="AJ16" t="s">
        <v>54</v>
      </c>
      <c r="AK16" t="s">
        <v>54</v>
      </c>
      <c r="AL16" t="s">
        <v>54</v>
      </c>
      <c r="AM16" t="s">
        <v>54</v>
      </c>
    </row>
    <row r="17" spans="1:39" x14ac:dyDescent="0.25">
      <c r="A17">
        <v>16</v>
      </c>
      <c r="B17">
        <v>0</v>
      </c>
      <c r="C17" t="s">
        <v>68</v>
      </c>
      <c r="D17">
        <v>808</v>
      </c>
      <c r="E17" t="s">
        <v>69</v>
      </c>
      <c r="F17" t="s">
        <v>59</v>
      </c>
      <c r="G17">
        <v>0</v>
      </c>
      <c r="H17">
        <v>1067</v>
      </c>
      <c r="J17" t="s">
        <v>70</v>
      </c>
      <c r="K17" t="s">
        <v>71</v>
      </c>
      <c r="L17">
        <v>0</v>
      </c>
      <c r="M17" t="s">
        <v>77</v>
      </c>
      <c r="N17">
        <v>804</v>
      </c>
      <c r="O17" t="s">
        <v>78</v>
      </c>
      <c r="P17" t="s">
        <v>79</v>
      </c>
      <c r="Q17">
        <v>0</v>
      </c>
      <c r="R17">
        <v>1237</v>
      </c>
      <c r="T17" t="s">
        <v>80</v>
      </c>
      <c r="U17" t="s">
        <v>81</v>
      </c>
      <c r="V17">
        <v>1</v>
      </c>
      <c r="W17" t="s">
        <v>54</v>
      </c>
      <c r="X17" t="s">
        <v>54</v>
      </c>
      <c r="Y17" t="s">
        <v>54</v>
      </c>
      <c r="Z17" t="s">
        <v>54</v>
      </c>
      <c r="AA17" t="s">
        <v>54</v>
      </c>
      <c r="AB17" t="s">
        <v>54</v>
      </c>
      <c r="AC17" t="s">
        <v>54</v>
      </c>
      <c r="AD17" t="s">
        <v>66</v>
      </c>
      <c r="AE17" t="s">
        <v>67</v>
      </c>
      <c r="AI17" t="s">
        <v>54</v>
      </c>
      <c r="AJ17" t="s">
        <v>54</v>
      </c>
      <c r="AK17" t="s">
        <v>54</v>
      </c>
      <c r="AL17" t="s">
        <v>54</v>
      </c>
      <c r="AM17" t="s">
        <v>54</v>
      </c>
    </row>
    <row r="18" spans="1:39" x14ac:dyDescent="0.25">
      <c r="A18">
        <v>17</v>
      </c>
      <c r="B18">
        <v>1</v>
      </c>
      <c r="C18" t="s">
        <v>89</v>
      </c>
      <c r="D18">
        <v>807</v>
      </c>
      <c r="E18" t="s">
        <v>90</v>
      </c>
      <c r="F18" t="s">
        <v>91</v>
      </c>
      <c r="G18">
        <v>0</v>
      </c>
      <c r="H18">
        <v>1132</v>
      </c>
      <c r="J18" t="s">
        <v>92</v>
      </c>
      <c r="K18" t="s">
        <v>93</v>
      </c>
      <c r="L18">
        <v>0</v>
      </c>
      <c r="M18" t="s">
        <v>94</v>
      </c>
      <c r="N18">
        <v>806</v>
      </c>
      <c r="O18" t="s">
        <v>95</v>
      </c>
      <c r="P18" t="s">
        <v>96</v>
      </c>
      <c r="Q18">
        <v>0</v>
      </c>
      <c r="R18">
        <v>1142</v>
      </c>
      <c r="T18" t="s">
        <v>97</v>
      </c>
      <c r="U18" t="s">
        <v>98</v>
      </c>
      <c r="V18">
        <v>1</v>
      </c>
      <c r="W18" t="s">
        <v>54</v>
      </c>
      <c r="X18" t="s">
        <v>54</v>
      </c>
      <c r="Y18" t="s">
        <v>54</v>
      </c>
      <c r="Z18" t="s">
        <v>54</v>
      </c>
      <c r="AA18" t="s">
        <v>54</v>
      </c>
      <c r="AB18" t="s">
        <v>54</v>
      </c>
      <c r="AC18" t="s">
        <v>54</v>
      </c>
      <c r="AD18" t="s">
        <v>66</v>
      </c>
      <c r="AE18" t="s">
        <v>67</v>
      </c>
      <c r="AI18" t="s">
        <v>54</v>
      </c>
      <c r="AJ18" t="s">
        <v>54</v>
      </c>
      <c r="AK18" t="s">
        <v>54</v>
      </c>
      <c r="AL18" t="s">
        <v>54</v>
      </c>
      <c r="AM18" t="s">
        <v>54</v>
      </c>
    </row>
    <row r="19" spans="1:39" x14ac:dyDescent="0.25">
      <c r="A19">
        <v>18</v>
      </c>
      <c r="B19">
        <v>1</v>
      </c>
      <c r="C19" t="s">
        <v>82</v>
      </c>
      <c r="D19">
        <v>803</v>
      </c>
      <c r="E19" t="s">
        <v>73</v>
      </c>
      <c r="F19" t="s">
        <v>83</v>
      </c>
      <c r="G19">
        <v>0</v>
      </c>
      <c r="H19">
        <v>1308</v>
      </c>
      <c r="J19" t="s">
        <v>75</v>
      </c>
      <c r="K19" t="s">
        <v>76</v>
      </c>
      <c r="L19">
        <v>1</v>
      </c>
      <c r="M19" t="s">
        <v>99</v>
      </c>
      <c r="N19">
        <v>802</v>
      </c>
      <c r="O19" t="s">
        <v>100</v>
      </c>
      <c r="P19" t="s">
        <v>101</v>
      </c>
      <c r="Q19">
        <v>0</v>
      </c>
      <c r="R19">
        <v>1506</v>
      </c>
      <c r="T19" t="s">
        <v>92</v>
      </c>
      <c r="U19" t="s">
        <v>93</v>
      </c>
      <c r="V19">
        <v>0</v>
      </c>
      <c r="W19" t="s">
        <v>54</v>
      </c>
      <c r="X19" t="s">
        <v>54</v>
      </c>
      <c r="Y19" t="s">
        <v>54</v>
      </c>
      <c r="Z19" t="s">
        <v>54</v>
      </c>
      <c r="AA19" t="s">
        <v>54</v>
      </c>
      <c r="AB19" t="s">
        <v>54</v>
      </c>
      <c r="AC19" t="s">
        <v>54</v>
      </c>
      <c r="AD19" t="s">
        <v>66</v>
      </c>
      <c r="AE19" t="s">
        <v>67</v>
      </c>
      <c r="AI19" t="s">
        <v>54</v>
      </c>
      <c r="AJ19" t="s">
        <v>54</v>
      </c>
      <c r="AK19" t="s">
        <v>54</v>
      </c>
      <c r="AL19" t="s">
        <v>54</v>
      </c>
      <c r="AM19" t="s">
        <v>54</v>
      </c>
    </row>
    <row r="20" spans="1:39" x14ac:dyDescent="0.25">
      <c r="A20">
        <v>19</v>
      </c>
      <c r="B20">
        <v>0</v>
      </c>
      <c r="C20" t="s">
        <v>77</v>
      </c>
      <c r="D20">
        <v>804</v>
      </c>
      <c r="E20" t="s">
        <v>78</v>
      </c>
      <c r="F20" t="s">
        <v>79</v>
      </c>
      <c r="G20">
        <v>0</v>
      </c>
      <c r="H20">
        <v>1237</v>
      </c>
      <c r="J20" t="s">
        <v>80</v>
      </c>
      <c r="K20" t="s">
        <v>81</v>
      </c>
      <c r="L20">
        <v>0</v>
      </c>
      <c r="M20" t="s">
        <v>94</v>
      </c>
      <c r="N20">
        <v>806</v>
      </c>
      <c r="O20" t="s">
        <v>95</v>
      </c>
      <c r="P20" t="s">
        <v>96</v>
      </c>
      <c r="Q20">
        <v>0</v>
      </c>
      <c r="R20">
        <v>1142</v>
      </c>
      <c r="T20" t="s">
        <v>97</v>
      </c>
      <c r="U20" t="s">
        <v>98</v>
      </c>
      <c r="V20">
        <v>1</v>
      </c>
      <c r="W20" t="s">
        <v>54</v>
      </c>
      <c r="X20" t="s">
        <v>54</v>
      </c>
      <c r="Y20" t="s">
        <v>54</v>
      </c>
      <c r="Z20" t="s">
        <v>54</v>
      </c>
      <c r="AA20" t="s">
        <v>54</v>
      </c>
      <c r="AB20" t="s">
        <v>54</v>
      </c>
      <c r="AC20" t="s">
        <v>54</v>
      </c>
      <c r="AD20" t="s">
        <v>66</v>
      </c>
      <c r="AE20" t="s">
        <v>67</v>
      </c>
      <c r="AI20" t="s">
        <v>54</v>
      </c>
      <c r="AJ20" t="s">
        <v>54</v>
      </c>
      <c r="AK20" t="s">
        <v>54</v>
      </c>
      <c r="AL20" t="s">
        <v>54</v>
      </c>
      <c r="AM20" t="s">
        <v>54</v>
      </c>
    </row>
    <row r="21" spans="1:39" x14ac:dyDescent="0.25">
      <c r="A21">
        <v>20</v>
      </c>
      <c r="B21">
        <v>1</v>
      </c>
      <c r="C21" t="s">
        <v>68</v>
      </c>
      <c r="D21">
        <v>808</v>
      </c>
      <c r="E21" t="s">
        <v>69</v>
      </c>
      <c r="F21" t="s">
        <v>59</v>
      </c>
      <c r="G21">
        <v>0</v>
      </c>
      <c r="H21">
        <v>1067</v>
      </c>
      <c r="J21" t="s">
        <v>70</v>
      </c>
      <c r="K21" t="s">
        <v>71</v>
      </c>
      <c r="L21">
        <v>1</v>
      </c>
      <c r="M21" t="s">
        <v>89</v>
      </c>
      <c r="N21">
        <v>807</v>
      </c>
      <c r="O21" t="s">
        <v>90</v>
      </c>
      <c r="P21" t="s">
        <v>91</v>
      </c>
      <c r="Q21">
        <v>0</v>
      </c>
      <c r="R21">
        <v>1132</v>
      </c>
      <c r="T21" t="s">
        <v>92</v>
      </c>
      <c r="U21" t="s">
        <v>93</v>
      </c>
      <c r="V21">
        <v>0</v>
      </c>
      <c r="W21" t="s">
        <v>54</v>
      </c>
      <c r="X21" t="s">
        <v>54</v>
      </c>
      <c r="Y21" t="s">
        <v>54</v>
      </c>
      <c r="Z21" t="s">
        <v>54</v>
      </c>
      <c r="AA21" t="s">
        <v>54</v>
      </c>
      <c r="AB21" t="s">
        <v>54</v>
      </c>
      <c r="AC21" t="s">
        <v>54</v>
      </c>
      <c r="AD21" t="s">
        <v>66</v>
      </c>
      <c r="AE21" t="s">
        <v>67</v>
      </c>
      <c r="AI21" t="s">
        <v>54</v>
      </c>
      <c r="AJ21" t="s">
        <v>54</v>
      </c>
      <c r="AK21" t="s">
        <v>54</v>
      </c>
      <c r="AL21" t="s">
        <v>54</v>
      </c>
      <c r="AM21" t="s">
        <v>54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3" sqref="B3"/>
    </sheetView>
  </sheetViews>
  <sheetFormatPr baseColWidth="10" defaultRowHeight="13.2" x14ac:dyDescent="0.25"/>
  <cols>
    <col min="2" max="2" width="23.21875" bestFit="1" customWidth="1"/>
  </cols>
  <sheetData>
    <row r="1" spans="1:2" x14ac:dyDescent="0.25">
      <c r="A1" t="s">
        <v>0</v>
      </c>
    </row>
    <row r="2" spans="1:2" x14ac:dyDescent="0.25">
      <c r="A2" t="s">
        <v>1</v>
      </c>
      <c r="B2" s="164">
        <v>46131</v>
      </c>
    </row>
  </sheetData>
  <sheetProtection sheet="1" objects="1" scenarios="1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U2919"/>
  <sheetViews>
    <sheetView showGridLines="0" tabSelected="1" zoomScaleNormal="100" workbookViewId="0"/>
  </sheetViews>
  <sheetFormatPr baseColWidth="10" defaultColWidth="10.21875" defaultRowHeight="15.6" x14ac:dyDescent="0.25"/>
  <cols>
    <col min="1" max="1" width="3.77734375" style="93" customWidth="1"/>
    <col min="2" max="2" width="4.77734375" style="14" customWidth="1"/>
    <col min="3" max="4" width="3.77734375" style="14" customWidth="1"/>
    <col min="5" max="5" width="3.77734375" style="13" customWidth="1"/>
    <col min="6" max="7" width="3.77734375" style="14" customWidth="1"/>
    <col min="8" max="8" width="3.77734375" style="13" customWidth="1"/>
    <col min="9" max="9" width="3.77734375" style="14" customWidth="1"/>
    <col min="10" max="10" width="4.77734375" style="14" customWidth="1"/>
    <col min="11" max="12" width="3.77734375" style="14" customWidth="1"/>
    <col min="13" max="13" width="3.77734375" style="13" customWidth="1"/>
    <col min="14" max="15" width="3.77734375" style="14" customWidth="1"/>
    <col min="16" max="16" width="3.77734375" style="13" customWidth="1"/>
    <col min="17" max="17" width="3.77734375" style="14" customWidth="1"/>
    <col min="18" max="18" width="4.77734375" style="14" customWidth="1"/>
    <col min="19" max="20" width="3.77734375" style="14" customWidth="1"/>
    <col min="21" max="21" width="3.77734375" style="13" customWidth="1"/>
    <col min="22" max="23" width="3.77734375" style="14" customWidth="1"/>
    <col min="24" max="24" width="3.77734375" style="13" customWidth="1"/>
    <col min="25" max="25" width="3.77734375" style="14" customWidth="1"/>
    <col min="26" max="26" width="4.77734375" style="14" customWidth="1"/>
    <col min="27" max="28" width="3.77734375" style="14" customWidth="1"/>
    <col min="29" max="29" width="3.77734375" style="13" customWidth="1"/>
    <col min="30" max="31" width="3.77734375" style="14" customWidth="1"/>
    <col min="32" max="32" width="3.77734375" style="13" customWidth="1"/>
    <col min="33" max="33" width="3.77734375" style="14" customWidth="1"/>
    <col min="34" max="34" width="4.77734375" style="14" customWidth="1"/>
    <col min="35" max="41" width="3.77734375" style="14" customWidth="1"/>
    <col min="42" max="42" width="6.21875" style="14" bestFit="1" customWidth="1"/>
    <col min="43" max="43" width="5.77734375" style="14" customWidth="1"/>
    <col min="44" max="44" width="3.77734375" style="14" customWidth="1"/>
    <col min="45" max="45" width="8.77734375" style="14" customWidth="1"/>
    <col min="46" max="46" width="6.77734375" style="14" customWidth="1"/>
    <col min="47" max="47" width="3.77734375" style="16" customWidth="1"/>
    <col min="48" max="58" width="10.21875" style="14" customWidth="1"/>
    <col min="59" max="59" width="5.77734375" style="14" customWidth="1"/>
    <col min="60" max="60" width="10.21875" style="14" customWidth="1"/>
    <col min="61" max="16384" width="10.21875" style="14"/>
  </cols>
  <sheetData>
    <row r="1" spans="1:47" ht="15.75" customHeight="1" x14ac:dyDescent="0.25">
      <c r="B1" s="89"/>
      <c r="C1" s="90"/>
      <c r="D1" s="90"/>
      <c r="E1" s="90"/>
      <c r="F1" s="90"/>
      <c r="G1" s="90"/>
      <c r="H1" s="90"/>
      <c r="I1" s="91"/>
      <c r="J1" s="89"/>
      <c r="K1" s="90"/>
      <c r="L1" s="90"/>
      <c r="M1" s="90"/>
      <c r="N1" s="90"/>
      <c r="O1" s="90"/>
      <c r="P1" s="90"/>
      <c r="Q1" s="90"/>
      <c r="R1" s="89"/>
      <c r="S1" s="90"/>
      <c r="T1" s="90"/>
      <c r="U1" s="90"/>
      <c r="V1" s="90"/>
      <c r="W1" s="90"/>
      <c r="X1" s="90"/>
      <c r="Y1" s="91"/>
      <c r="Z1" s="89"/>
      <c r="AA1" s="90"/>
      <c r="AB1" s="90"/>
      <c r="AC1" s="90"/>
      <c r="AD1" s="90"/>
      <c r="AE1" s="90"/>
      <c r="AF1" s="90"/>
      <c r="AG1" s="91"/>
      <c r="AH1" s="174"/>
      <c r="AI1" s="174"/>
      <c r="AJ1" s="174"/>
      <c r="AK1" s="174"/>
      <c r="AL1" s="174"/>
      <c r="AM1" s="174"/>
      <c r="AN1" s="174"/>
      <c r="AO1" s="174"/>
      <c r="AP1" s="11"/>
      <c r="AQ1" s="11"/>
      <c r="AR1" s="11"/>
      <c r="AS1" s="11"/>
      <c r="AT1" s="11"/>
      <c r="AU1" s="92"/>
    </row>
    <row r="2" spans="1:47" ht="15.75" customHeight="1" x14ac:dyDescent="0.25">
      <c r="B2" s="15" t="s">
        <v>2</v>
      </c>
      <c r="C2" s="15"/>
      <c r="D2" s="15"/>
      <c r="E2" s="15"/>
      <c r="F2" s="15"/>
      <c r="G2" s="15"/>
      <c r="H2" s="15"/>
      <c r="I2" s="15"/>
      <c r="J2" s="15" t="s">
        <v>3</v>
      </c>
      <c r="K2" s="15"/>
      <c r="L2" s="15"/>
      <c r="M2" s="15"/>
      <c r="N2" s="15"/>
      <c r="O2" s="15"/>
      <c r="P2" s="15"/>
      <c r="Q2" s="15"/>
      <c r="R2" s="15" t="s">
        <v>4</v>
      </c>
      <c r="S2" s="15"/>
      <c r="T2" s="15"/>
      <c r="U2" s="15"/>
      <c r="V2" s="15"/>
      <c r="W2" s="15"/>
      <c r="X2" s="15"/>
      <c r="Y2" s="15"/>
      <c r="Z2" s="15" t="s">
        <v>5</v>
      </c>
      <c r="AA2" s="15"/>
      <c r="AB2" s="15"/>
      <c r="AC2" s="15"/>
      <c r="AD2" s="15"/>
      <c r="AE2" s="15"/>
      <c r="AF2" s="15"/>
      <c r="AG2" s="15"/>
      <c r="AH2" s="171"/>
      <c r="AI2" s="171"/>
      <c r="AJ2" s="171"/>
      <c r="AK2" s="171"/>
      <c r="AL2" s="171"/>
      <c r="AM2" s="171"/>
      <c r="AN2" s="171"/>
      <c r="AO2" s="171"/>
      <c r="AP2" s="11"/>
      <c r="AQ2" s="11"/>
      <c r="AR2" s="11"/>
      <c r="AS2" s="11"/>
      <c r="AT2" s="11"/>
    </row>
    <row r="3" spans="1:47" ht="15.75" customHeight="1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7" ht="12" customHeight="1" x14ac:dyDescent="0.25">
      <c r="A4" s="165">
        <v>1</v>
      </c>
      <c r="B4" s="132">
        <f>IF(VLOOKUP(B6,NP,4,FALSE)=0,"",VLOOKUP(B6,NP,4,FALSE))</f>
        <v>801</v>
      </c>
      <c r="C4" s="133" t="str">
        <f>IF(B4="","",CONCATENATE(VLOOKUP(B6,NP,5,FALSE),"  ",VLOOKUP(B6,NP,6,FALSE)))</f>
        <v>CAMPION  Camille</v>
      </c>
      <c r="D4" s="133"/>
      <c r="E4" s="134"/>
      <c r="F4" s="133"/>
      <c r="G4" s="135"/>
      <c r="H4" s="134"/>
      <c r="I4" s="133"/>
      <c r="J4" s="136"/>
      <c r="K4" s="137"/>
      <c r="L4" s="137"/>
      <c r="M4" s="138"/>
      <c r="N4" s="137"/>
      <c r="O4" s="137"/>
      <c r="P4" s="138"/>
      <c r="Q4" s="137"/>
      <c r="R4" s="25"/>
      <c r="S4" s="25"/>
      <c r="T4" s="25"/>
      <c r="U4" s="87"/>
      <c r="V4" s="25"/>
      <c r="W4" s="25"/>
      <c r="X4" s="87"/>
      <c r="Y4" s="25"/>
      <c r="Z4" s="25"/>
      <c r="AA4" s="25"/>
      <c r="AB4" s="25"/>
      <c r="AC4" s="87"/>
      <c r="AD4" s="25"/>
      <c r="AE4" s="25"/>
      <c r="AF4" s="87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</row>
    <row r="5" spans="1:47" ht="12" customHeight="1" x14ac:dyDescent="0.25">
      <c r="A5" s="161"/>
      <c r="B5" s="139" t="str">
        <f>IF(OR(B4="",VLOOKUP(B6,NP,10,FALSE)=0),"",IF(LEN(VLOOKUP(B6,NP,10,FALSE))=7,VLOOKUP(B6,NP,10,FALSE),VLOOKUP(B6,NP,10,FALSE)))</f>
        <v>03290044</v>
      </c>
      <c r="C5" s="140" t="str">
        <f>IF(B4="","",CONCATENATE(VLOOKUP(B6,NP,8,FALSE)," pts - ",VLOOKUP(B6,NP,11,FALSE)))</f>
        <v>1748 pts - TT LANDIVISIAU</v>
      </c>
      <c r="D5" s="140"/>
      <c r="E5" s="141"/>
      <c r="F5" s="140"/>
      <c r="G5" s="142"/>
      <c r="H5" s="141"/>
      <c r="I5" s="140"/>
      <c r="J5" s="143">
        <v>1</v>
      </c>
      <c r="K5" s="137"/>
      <c r="L5" s="137"/>
      <c r="M5" s="138"/>
      <c r="N5" s="137"/>
      <c r="O5" s="137"/>
      <c r="P5" s="138"/>
      <c r="Q5" s="137"/>
    </row>
    <row r="6" spans="1:47" ht="12" customHeight="1" x14ac:dyDescent="0.25">
      <c r="A6" s="161"/>
      <c r="B6" s="144">
        <v>1</v>
      </c>
      <c r="C6" s="145" t="s">
        <v>6</v>
      </c>
      <c r="D6" s="145"/>
      <c r="E6" s="146" t="str">
        <f>IF(VLOOKUP(B6,NP,32,FALSE)="","",IF(VLOOKUP(B6,NP,32,FALSE)=0,"",VLOOKUP(B6,NP,32,FALSE)))</f>
        <v/>
      </c>
      <c r="F6" s="147" t="str">
        <f>IF(VLOOKUP(B6,NP,33,FALSE)="","",IF(VLOOKUP(B6,NP,34,FALSE)=2,"",VLOOKUP(B6,NP,34,FALSE)))</f>
        <v/>
      </c>
      <c r="G6" s="148"/>
      <c r="H6" s="149" t="str">
        <f>IF(VLOOKUP(B6,NP,33,FALSE)="","",IF(VLOOKUP(B6,NP,33,FALSE)=0,"",VLOOKUP(B6,NP,33,FALSE)))</f>
        <v/>
      </c>
      <c r="I6" s="150"/>
      <c r="J6" s="151">
        <f>IF(VLOOKUP(J9,NP,4,FALSE)=0,"",VLOOKUP(J9,NP,4,FALSE))</f>
        <v>801</v>
      </c>
      <c r="K6" s="133" t="str">
        <f>IF(J6="","",CONCATENATE(VLOOKUP(J9,NP,5,FALSE),"  ",VLOOKUP(J9,NP,6,FALSE)))</f>
        <v>CAMPION  Camille</v>
      </c>
      <c r="L6" s="133"/>
      <c r="M6" s="134"/>
      <c r="N6" s="133"/>
      <c r="O6" s="133"/>
      <c r="P6" s="134"/>
      <c r="Q6" s="133"/>
    </row>
    <row r="7" spans="1:47" ht="12" customHeight="1" x14ac:dyDescent="0.25">
      <c r="A7" s="161"/>
      <c r="B7" s="137"/>
      <c r="C7" s="152"/>
      <c r="D7" s="152"/>
      <c r="E7" s="153"/>
      <c r="F7" s="152"/>
      <c r="G7" s="154"/>
      <c r="H7" s="153"/>
      <c r="I7" s="152"/>
      <c r="J7" s="155"/>
      <c r="K7" s="156" t="str">
        <f>IF(J6="","",CONCATENATE(VLOOKUP(J9,NP,8,FALSE)," pts - ",VLOOKUP(J9,NP,11,FALSE)))</f>
        <v>1748 pts - TT LANDIVISIAU</v>
      </c>
      <c r="L7" s="156"/>
      <c r="M7" s="157"/>
      <c r="N7" s="156"/>
      <c r="O7" s="156"/>
      <c r="P7" s="157"/>
      <c r="Q7" s="158"/>
      <c r="R7" s="20"/>
    </row>
    <row r="8" spans="1:47" ht="12" customHeight="1" x14ac:dyDescent="0.25">
      <c r="A8" s="168">
        <v>2</v>
      </c>
      <c r="B8" s="132" t="str">
        <f>IF(VLOOKUP(B6,NP,14,FALSE)=0,"",VLOOKUP(B6,NP,14,FALSE))</f>
        <v/>
      </c>
      <c r="C8" s="133" t="str">
        <f>IF(B8="","",CONCATENATE(VLOOKUP(B6,NP,15,FALSE),"  ",VLOOKUP(B6,NP,16,FALSE)))</f>
        <v/>
      </c>
      <c r="D8" s="133"/>
      <c r="E8" s="134"/>
      <c r="F8" s="133"/>
      <c r="G8" s="135"/>
      <c r="H8" s="134"/>
      <c r="I8" s="133"/>
      <c r="J8" s="159"/>
      <c r="K8" s="140" t="str">
        <f>IF(J6="","",CONCATENATE(IF(VLOOKUP(B6,NP,23,FALSE)="","",IF(VLOOKUP(B6,NP,12,FALSE)=1,VLOOKUP(B6,NP,23,FALSE),-VLOOKUP(B6,NP,23,FALSE))),IF(VLOOKUP(B6,NP,24,FALSE)="","",CONCATENATE(" / ",IF(VLOOKUP(B6,NP,12,FALSE)=1,VLOOKUP(B6,NP,24,FALSE),-VLOOKUP(B6,NP,24,FALSE)))),IF(VLOOKUP(B6,NP,25,FALSE)="","",CONCATENATE(" / ",IF(VLOOKUP(B6,NP,12,FALSE)=1,VLOOKUP(B6,NP,25,FALSE),-VLOOKUP(B6,NP,25,FALSE)))),IF(VLOOKUP(B6,NP,26,FALSE)="","",CONCATENATE(" / ",IF(VLOOKUP(B6,NP,12,FALSE)=1,VLOOKUP(B6,NP,26,FALSE),-VLOOKUP(B6,NP,26,FALSE)))),IF(VLOOKUP(B6,NP,27,FALSE)="","",CONCATENATE(" / ",IF(VLOOKUP(B6,NP,12,FALSE)=1,VLOOKUP(B6,NP,27,FALSE),-VLOOKUP(B6,NP,27,FALSE)))),IF(VLOOKUP(B6,NP,28)="","",CONCATENATE(" / ",IF(VLOOKUP(B6,NP,12)=1,VLOOKUP(B6,NP,28),-VLOOKUP(B6,NP,28)))),IF(VLOOKUP(B6,NP,29)="","",CONCATENATE(" / ",IF(VLOOKUP(B6,NP,12)=1,VLOOKUP(B6,NP,29),-VLOOKUP(B6,NP,29))))))</f>
        <v/>
      </c>
      <c r="L8" s="140"/>
      <c r="M8" s="141"/>
      <c r="N8" s="140"/>
      <c r="O8" s="140"/>
      <c r="P8" s="141"/>
      <c r="Q8" s="160"/>
      <c r="R8" s="94">
        <v>1</v>
      </c>
    </row>
    <row r="9" spans="1:47" ht="12" customHeight="1" x14ac:dyDescent="0.25">
      <c r="A9" s="161"/>
      <c r="B9" s="139" t="str">
        <f>IF(OR(B8="",VLOOKUP(B6,NP,20,FALSE)=0),"",IF(LEN(VLOOKUP(B6,NP,20,FALSE))=7,VLOOKUP(B6,NP,20,FALSE),VLOOKUP(B6,NP,20,FALSE)))</f>
        <v/>
      </c>
      <c r="C9" s="140" t="str">
        <f>IF(B8="","",CONCATENATE(VLOOKUP(B6,NP,18,FALSE)," pts - ",VLOOKUP(B6,NP,21,FALSE)))</f>
        <v/>
      </c>
      <c r="D9" s="140"/>
      <c r="E9" s="141"/>
      <c r="F9" s="140"/>
      <c r="G9" s="142"/>
      <c r="H9" s="141"/>
      <c r="I9" s="140"/>
      <c r="J9" s="162">
        <v>9</v>
      </c>
      <c r="K9" s="145" t="s">
        <v>6</v>
      </c>
      <c r="L9" s="145"/>
      <c r="M9" s="146" t="str">
        <f>IF(VLOOKUP(J9,NP,32,FALSE)="","",IF(VLOOKUP(J9,NP,32,FALSE)=0,"",VLOOKUP(J9,NP,32,FALSE)))</f>
        <v/>
      </c>
      <c r="N9" s="147" t="str">
        <f>IF(VLOOKUP(J9,NP,33,FALSE)="","",IF(VLOOKUP(J9,NP,34,FALSE)=2,"",VLOOKUP(J9,NP,34,FALSE)))</f>
        <v/>
      </c>
      <c r="O9" s="147"/>
      <c r="P9" s="149" t="str">
        <f>IF(VLOOKUP(J9,NP,33,FALSE)="","",IF(VLOOKUP(J9,NP,33,FALSE)=0,"",VLOOKUP(J9,NP,33,FALSE)))</f>
        <v/>
      </c>
      <c r="Q9" s="150"/>
      <c r="R9" s="21">
        <f>IF(VLOOKUP(R15,NP,4,FALSE)=0,"",VLOOKUP(R15,NP,4,FALSE))</f>
        <v>801</v>
      </c>
      <c r="S9" s="18" t="str">
        <f>IF(R9="","",CONCATENATE(VLOOKUP(R15,NP,5,FALSE),"  ",VLOOKUP(R15,NP,6,FALSE)))</f>
        <v>CAMPION  Camille</v>
      </c>
      <c r="T9" s="18"/>
      <c r="U9" s="68"/>
      <c r="V9" s="18"/>
      <c r="W9" s="18"/>
      <c r="X9" s="68"/>
      <c r="Y9" s="18"/>
    </row>
    <row r="10" spans="1:47" ht="12" customHeight="1" x14ac:dyDescent="0.25">
      <c r="A10" s="168">
        <v>3</v>
      </c>
      <c r="B10" s="132">
        <f>IF(VLOOKUP(B12,NP,4,FALSE)=0,"",VLOOKUP(B12,NP,4,FALSE))</f>
        <v>808</v>
      </c>
      <c r="C10" s="133" t="str">
        <f>IF(B10="","",CONCATENATE(VLOOKUP(B12,NP,5,FALSE),"  ",VLOOKUP(B12,NP,6,FALSE)))</f>
        <v>PENNAMEN  Camille</v>
      </c>
      <c r="D10" s="133"/>
      <c r="E10" s="134"/>
      <c r="F10" s="133"/>
      <c r="G10" s="135"/>
      <c r="H10" s="134"/>
      <c r="I10" s="133"/>
      <c r="J10" s="136"/>
      <c r="K10" s="152"/>
      <c r="L10" s="152"/>
      <c r="M10" s="153"/>
      <c r="N10" s="152"/>
      <c r="O10" s="152"/>
      <c r="P10" s="153"/>
      <c r="Q10" s="152"/>
      <c r="R10" s="22"/>
      <c r="S10" s="24" t="str">
        <f>IF(R9="","",CONCATENATE(VLOOKUP(R15,NP,8,FALSE)," pts - ",VLOOKUP(R15,NP,11,FALSE)))</f>
        <v>1748 pts - TT LANDIVISIAU</v>
      </c>
      <c r="T10" s="24"/>
      <c r="U10" s="80"/>
      <c r="V10" s="24"/>
      <c r="W10" s="24"/>
      <c r="X10" s="80"/>
      <c r="Y10" s="24"/>
      <c r="Z10" s="20"/>
    </row>
    <row r="11" spans="1:47" ht="12" customHeight="1" x14ac:dyDescent="0.25">
      <c r="A11" s="161"/>
      <c r="B11" s="139" t="str">
        <f>IF(OR(B10="",VLOOKUP(B12,NP,10,FALSE)=0),"",IF(LEN(VLOOKUP(B12,NP,10,FALSE))=7,VLOOKUP(B12,NP,10,FALSE),VLOOKUP(B12,NP,10,FALSE)))</f>
        <v>03290223</v>
      </c>
      <c r="C11" s="140" t="str">
        <f>IF(B10="","",CONCATENATE(VLOOKUP(B12,NP,8,FALSE)," pts - ",VLOOKUP(B12,NP,11,FALSE)))</f>
        <v>1067 pts - QUIMPER CORNOUAILLE TT</v>
      </c>
      <c r="D11" s="140"/>
      <c r="E11" s="141"/>
      <c r="F11" s="140"/>
      <c r="G11" s="142"/>
      <c r="H11" s="141"/>
      <c r="I11" s="140"/>
      <c r="J11" s="159"/>
      <c r="K11" s="152"/>
      <c r="L11" s="152"/>
      <c r="M11" s="153"/>
      <c r="N11" s="152"/>
      <c r="O11" s="152"/>
      <c r="P11" s="153"/>
      <c r="Q11" s="152"/>
      <c r="R11" s="23"/>
      <c r="S11" s="24" t="str">
        <f>IF(R9="","",CONCATENATE(IF(VLOOKUP(J9,NP,23,FALSE)="","",IF(VLOOKUP(J9,NP,12,FALSE)=1,VLOOKUP(J9,NP,23,FALSE),-VLOOKUP(J9,NP,23,FALSE))),IF(VLOOKUP(J9,NP,24,FALSE)="","",CONCATENATE(" / ",IF(VLOOKUP(J9,NP,12,FALSE)=1,VLOOKUP(J9,NP,24,FALSE),-VLOOKUP(J9,NP,24,FALSE)))),IF(VLOOKUP(J9,NP,25,FALSE)="","",CONCATENATE(" / ",IF(VLOOKUP(J9,NP,12,FALSE)=1,VLOOKUP(J9,NP,25,FALSE),-VLOOKUP(J9,NP,25,FALSE)))),IF(VLOOKUP(J9,NP,26,FALSE)="","",CONCATENATE(" / ",IF(VLOOKUP(J9,NP,12,FALSE)=1,VLOOKUP(J9,NP,26,FALSE),-VLOOKUP(J9,NP,26,FALSE)))),IF(VLOOKUP(J9,NP,27,FALSE)="","",CONCATENATE(" / ",IF(VLOOKUP(J9,NP,12,FALSE)=1,VLOOKUP(J9,NP,27,FALSE),-VLOOKUP(J9,NP,27,FALSE)))),IF(VLOOKUP(J9,NP,28)="","",CONCATENATE(" / ",IF(VLOOKUP(J9,NP,12)=1,VLOOKUP(J9,NP,28),-VLOOKUP(J9,NP,28)))),IF(VLOOKUP(J9,NP,29)="","",CONCATENATE(" / ",IF(VLOOKUP(J9,NP,12)=1,VLOOKUP(J9,NP,29),-VLOOKUP(J9,NP,29))))))</f>
        <v/>
      </c>
      <c r="T11" s="24"/>
      <c r="U11" s="80"/>
      <c r="V11" s="24"/>
      <c r="W11" s="24"/>
      <c r="X11" s="80"/>
      <c r="Y11" s="24"/>
      <c r="Z11" s="20"/>
    </row>
    <row r="12" spans="1:47" ht="12" customHeight="1" x14ac:dyDescent="0.25">
      <c r="A12" s="161"/>
      <c r="B12" s="144">
        <v>2</v>
      </c>
      <c r="C12" s="145" t="s">
        <v>6</v>
      </c>
      <c r="D12" s="145"/>
      <c r="E12" s="146" t="str">
        <f>IF(VLOOKUP(B12,NP,32,FALSE)="","",IF(VLOOKUP(B12,NP,32,FALSE)=0,"",VLOOKUP(B12,NP,32,FALSE)))</f>
        <v/>
      </c>
      <c r="F12" s="147" t="str">
        <f>IF(VLOOKUP(B12,NP,33,FALSE)="","",IF(VLOOKUP(B12,NP,34,FALSE)=2,"",VLOOKUP(B12,NP,34,FALSE)))</f>
        <v/>
      </c>
      <c r="G12" s="148"/>
      <c r="H12" s="149" t="str">
        <f>IF(VLOOKUP(B12,NP,33,FALSE)="","",IF(VLOOKUP(B12,NP,33,FALSE)=0,"",VLOOKUP(B12,NP,33,FALSE)))</f>
        <v/>
      </c>
      <c r="I12" s="150"/>
      <c r="J12" s="151">
        <f>IF(VLOOKUP(J9,NP,14,FALSE)=0,"",VLOOKUP(J9,NP,14,FALSE))</f>
        <v>808</v>
      </c>
      <c r="K12" s="133" t="str">
        <f>IF(J12="","",CONCATENATE(VLOOKUP(J9,NP,15,FALSE),"  ",VLOOKUP(J9,NP,16,FALSE)))</f>
        <v>PENNAMEN  Camille</v>
      </c>
      <c r="L12" s="133"/>
      <c r="M12" s="134"/>
      <c r="N12" s="133"/>
      <c r="O12" s="133"/>
      <c r="P12" s="134"/>
      <c r="Q12" s="163"/>
      <c r="R12" s="20"/>
      <c r="Y12" s="7"/>
      <c r="Z12" s="20"/>
    </row>
    <row r="13" spans="1:47" ht="12" customHeight="1" x14ac:dyDescent="0.25">
      <c r="A13" s="161"/>
      <c r="B13" s="137"/>
      <c r="C13" s="152"/>
      <c r="D13" s="152"/>
      <c r="E13" s="153"/>
      <c r="F13" s="152"/>
      <c r="G13" s="154"/>
      <c r="H13" s="153"/>
      <c r="I13" s="152"/>
      <c r="J13" s="143">
        <v>4</v>
      </c>
      <c r="K13" s="156" t="str">
        <f>IF(J12="","",CONCATENATE(VLOOKUP(J9,NP,18,FALSE)," pts - ",VLOOKUP(J9,NP,21,FALSE)))</f>
        <v>1067 pts - QUIMPER CORNOUAILLE TT</v>
      </c>
      <c r="L13" s="156"/>
      <c r="M13" s="157"/>
      <c r="N13" s="156"/>
      <c r="O13" s="156"/>
      <c r="P13" s="157"/>
      <c r="Q13" s="156"/>
      <c r="R13" s="7"/>
      <c r="Y13" s="7"/>
      <c r="Z13" s="20"/>
    </row>
    <row r="14" spans="1:47" ht="12" customHeight="1" x14ac:dyDescent="0.25">
      <c r="A14" s="167">
        <v>4</v>
      </c>
      <c r="B14" s="132">
        <f>IF(VLOOKUP(B12,NP,14,FALSE)=0,"",VLOOKUP(B12,NP,14,FALSE))</f>
        <v>810</v>
      </c>
      <c r="C14" s="133" t="str">
        <f>IF(B14="","",CONCATENATE(VLOOKUP(B12,NP,15,FALSE),"  ",VLOOKUP(B12,NP,16,FALSE)))</f>
        <v>LE COZ  Louann</v>
      </c>
      <c r="D14" s="133"/>
      <c r="E14" s="134"/>
      <c r="F14" s="133"/>
      <c r="G14" s="135"/>
      <c r="H14" s="134"/>
      <c r="I14" s="133"/>
      <c r="J14" s="159"/>
      <c r="K14" s="140" t="str">
        <f>IF(J12="","",CONCATENATE(IF(VLOOKUP(B12,NP,23,FALSE)="","",IF(VLOOKUP(B12,NP,12,FALSE)=1,VLOOKUP(B12,NP,23,FALSE),-VLOOKUP(B12,NP,23,FALSE))),IF(VLOOKUP(B12,NP,24,FALSE)="","",CONCATENATE(" / ",IF(VLOOKUP(B12,NP,12,FALSE)=1,VLOOKUP(B12,NP,24,FALSE),-VLOOKUP(B12,NP,24,FALSE)))),IF(VLOOKUP(B12,NP,25,FALSE)="","",CONCATENATE(" / ",IF(VLOOKUP(B12,NP,12,FALSE)=1,VLOOKUP(B12,NP,25,FALSE),-VLOOKUP(B12,NP,25,FALSE)))),IF(VLOOKUP(B12,NP,26,FALSE)="","",CONCATENATE(" / ",IF(VLOOKUP(B12,NP,12,FALSE)=1,VLOOKUP(B12,NP,26,FALSE),-VLOOKUP(B12,NP,26,FALSE)))),IF(VLOOKUP(B12,NP,27,FALSE)="","",CONCATENATE(" / ",IF(VLOOKUP(B12,NP,12,FALSE)=1,VLOOKUP(B12,NP,27,FALSE),-VLOOKUP(B12,NP,27,FALSE)))),IF(VLOOKUP(B12,NP,28)="","",CONCATENATE(" / ",IF(VLOOKUP(B12,NP,12)=1,VLOOKUP(B12,NP,28),-VLOOKUP(B12,NP,28)))),IF(VLOOKUP(B12,NP,29)="","",CONCATENATE(" / ",IF(VLOOKUP(B12,NP,12)=1,VLOOKUP(B12,NP,29),-VLOOKUP(B12,NP,29))))))</f>
        <v/>
      </c>
      <c r="L14" s="140"/>
      <c r="M14" s="141"/>
      <c r="N14" s="140"/>
      <c r="O14" s="140"/>
      <c r="P14" s="141"/>
      <c r="Q14" s="140"/>
      <c r="R14" s="7"/>
      <c r="Y14" s="7"/>
      <c r="Z14" s="94">
        <v>1</v>
      </c>
    </row>
    <row r="15" spans="1:47" ht="12" customHeight="1" x14ac:dyDescent="0.25">
      <c r="A15" s="161"/>
      <c r="B15" s="139" t="str">
        <f>IF(OR(B14="",VLOOKUP(B12,NP,20,FALSE)=0),"",IF(LEN(VLOOKUP(B12,NP,20,FALSE))=7,VLOOKUP(B12,NP,20,FALSE),VLOOKUP(B12,NP,20,FALSE)))</f>
        <v>03290221</v>
      </c>
      <c r="C15" s="140" t="str">
        <f>IF(B14="","",CONCATENATE(VLOOKUP(B12,NP,18,FALSE)," pts - ",VLOOKUP(B12,NP,21,FALSE)))</f>
        <v>1003 pts - PLOMEUR TT</v>
      </c>
      <c r="D15" s="140"/>
      <c r="E15" s="141"/>
      <c r="F15" s="140"/>
      <c r="G15" s="142"/>
      <c r="H15" s="141"/>
      <c r="I15" s="140"/>
      <c r="J15" s="136"/>
      <c r="K15" s="137"/>
      <c r="L15" s="137"/>
      <c r="M15" s="138"/>
      <c r="N15" s="137"/>
      <c r="O15" s="137"/>
      <c r="P15" s="138"/>
      <c r="Q15" s="137"/>
      <c r="R15" s="105">
        <v>13</v>
      </c>
      <c r="S15" s="95" t="s">
        <v>6</v>
      </c>
      <c r="T15" s="95"/>
      <c r="U15" s="96" t="str">
        <f>IF(VLOOKUP(R15,NP,32,FALSE)="","",IF(VLOOKUP(R15,NP,32,FALSE)=0,"",VLOOKUP(R15,NP,32,FALSE)))</f>
        <v/>
      </c>
      <c r="V15" s="97" t="str">
        <f>IF(VLOOKUP(R15,NP,33,FALSE)="","",IF(VLOOKUP(R15,NP,34,FALSE)=2,"",VLOOKUP(R15,NP,34,FALSE)))</f>
        <v/>
      </c>
      <c r="W15" s="97"/>
      <c r="X15" s="98" t="str">
        <f>IF(VLOOKUP(R15,NP,33,FALSE)="","",IF(VLOOKUP(R15,NP,33,FALSE)=0,"",VLOOKUP(R15,NP,33,FALSE)))</f>
        <v/>
      </c>
      <c r="Y15" s="99"/>
      <c r="Z15" s="21">
        <f>IF(VLOOKUP(Z27,NP,4,FALSE)=0,"",VLOOKUP(Z27,NP,4,FALSE))</f>
        <v>801</v>
      </c>
      <c r="AA15" s="18" t="str">
        <f>IF(Z15="","",CONCATENATE(VLOOKUP(Z27,NP,5,FALSE),"  ",VLOOKUP(Z27,NP,6,FALSE)))</f>
        <v>CAMPION  Camille</v>
      </c>
      <c r="AB15" s="18"/>
      <c r="AC15" s="68"/>
      <c r="AD15" s="18"/>
      <c r="AE15" s="18"/>
      <c r="AF15" s="68"/>
      <c r="AG15" s="18"/>
    </row>
    <row r="16" spans="1:47" ht="12" customHeight="1" x14ac:dyDescent="0.25">
      <c r="A16" s="167">
        <v>5</v>
      </c>
      <c r="B16" s="132">
        <f>IF(VLOOKUP(B18,NP,4,FALSE)=0,"",VLOOKUP(B18,NP,4,FALSE))</f>
        <v>804</v>
      </c>
      <c r="C16" s="133" t="str">
        <f>IF(B16="","",CONCATENATE(VLOOKUP(B18,NP,5,FALSE),"  ",VLOOKUP(B18,NP,6,FALSE)))</f>
        <v>FRANCES  Justine</v>
      </c>
      <c r="D16" s="133"/>
      <c r="E16" s="134"/>
      <c r="F16" s="133"/>
      <c r="G16" s="135"/>
      <c r="H16" s="134"/>
      <c r="I16" s="133"/>
      <c r="J16" s="136"/>
      <c r="K16" s="137"/>
      <c r="L16" s="137"/>
      <c r="M16" s="138"/>
      <c r="N16" s="137"/>
      <c r="O16" s="137"/>
      <c r="P16" s="138"/>
      <c r="Q16" s="137"/>
      <c r="Y16" s="7"/>
      <c r="Z16" s="22"/>
      <c r="AA16" s="24" t="str">
        <f>IF(Z15="","",CONCATENATE(VLOOKUP(Z27,NP,8,FALSE)," pts - ",VLOOKUP(Z27,NP,11,FALSE)))</f>
        <v>1748 pts - TT LANDIVISIAU</v>
      </c>
      <c r="AB16" s="24"/>
      <c r="AC16" s="80"/>
      <c r="AD16" s="24"/>
      <c r="AE16" s="24"/>
      <c r="AF16" s="80"/>
      <c r="AG16" s="24"/>
      <c r="AH16" s="20"/>
    </row>
    <row r="17" spans="1:42" ht="12" customHeight="1" x14ac:dyDescent="0.25">
      <c r="A17" s="161"/>
      <c r="B17" s="139" t="str">
        <f>IF(OR(B16="",VLOOKUP(B18,NP,10,FALSE)=0),"",IF(LEN(VLOOKUP(B18,NP,10,FALSE))=7,VLOOKUP(B18,NP,10,FALSE),VLOOKUP(B18,NP,10,FALSE)))</f>
        <v>03290285</v>
      </c>
      <c r="C17" s="140" t="str">
        <f>IF(B16="","",CONCATENATE(VLOOKUP(B18,NP,8,FALSE)," pts - ",VLOOKUP(B18,NP,11,FALSE)))</f>
        <v>1237 pts - TTC BREST RECOUVRANCE</v>
      </c>
      <c r="D17" s="140"/>
      <c r="E17" s="141"/>
      <c r="F17" s="140"/>
      <c r="G17" s="142"/>
      <c r="H17" s="141"/>
      <c r="I17" s="140"/>
      <c r="J17" s="143">
        <v>5</v>
      </c>
      <c r="K17" s="137"/>
      <c r="L17" s="137"/>
      <c r="M17" s="138"/>
      <c r="N17" s="137"/>
      <c r="O17" s="137"/>
      <c r="P17" s="138"/>
      <c r="Q17" s="137"/>
      <c r="Y17" s="7"/>
      <c r="Z17" s="23"/>
      <c r="AA17" s="24" t="str">
        <f>IF(Z15="","",CONCATENATE(IF(VLOOKUP(R15,NP,23,FALSE)="","",IF(VLOOKUP(R15,NP,12,FALSE)=1,VLOOKUP(R15,NP,23,FALSE),-VLOOKUP(R15,NP,23,FALSE))),IF(VLOOKUP(R15,NP,24,FALSE)="","",CONCATENATE(" / ",IF(VLOOKUP(R15,NP,12,FALSE)=1,VLOOKUP(R15,NP,24,FALSE),-VLOOKUP(R15,NP,24,FALSE)))),IF(VLOOKUP(R15,NP,25,FALSE)="","",CONCATENATE(" / ",IF(VLOOKUP(R15,NP,12,FALSE)=1,VLOOKUP(R15,NP,25,FALSE),-VLOOKUP(R15,NP,25,FALSE)))),IF(VLOOKUP(R15,NP,26,FALSE)="","",CONCATENATE(" / ",IF(VLOOKUP(R15,NP,12,FALSE)=1,VLOOKUP(R15,NP,26,FALSE),-VLOOKUP(R15,NP,26,FALSE)))),IF(VLOOKUP(R15,NP,27,FALSE)="","",CONCATENATE(" / ",IF(VLOOKUP(R15,NP,12,FALSE)=1,VLOOKUP(R15,NP,27,FALSE),-VLOOKUP(R15,NP,27,FALSE)))),IF(VLOOKUP(R15,NP,28)="","",CONCATENATE(" / ",IF(VLOOKUP(R15,NP,12)=1,VLOOKUP(R15,NP,28),-VLOOKUP(R15,NP,28)))),IF(VLOOKUP(R15,NP,29)="","",CONCATENATE(" / ",IF(VLOOKUP(R15,NP,12)=1,VLOOKUP(R15,NP,29),-VLOOKUP(R15,NP,29))))))</f>
        <v/>
      </c>
      <c r="AB17" s="24"/>
      <c r="AC17" s="80"/>
      <c r="AD17" s="24"/>
      <c r="AE17" s="24"/>
      <c r="AF17" s="80"/>
      <c r="AG17" s="24"/>
      <c r="AH17" s="20"/>
    </row>
    <row r="18" spans="1:42" ht="12" customHeight="1" x14ac:dyDescent="0.25">
      <c r="A18" s="161"/>
      <c r="B18" s="144">
        <v>3</v>
      </c>
      <c r="C18" s="145" t="s">
        <v>6</v>
      </c>
      <c r="D18" s="145"/>
      <c r="E18" s="146" t="str">
        <f>IF(VLOOKUP(B18,NP,32,FALSE)="","",IF(VLOOKUP(B18,NP,32,FALSE)=0,"",VLOOKUP(B18,NP,32,FALSE)))</f>
        <v/>
      </c>
      <c r="F18" s="147" t="str">
        <f>IF(VLOOKUP(B18,NP,33,FALSE)="","",IF(VLOOKUP(B18,NP,34,FALSE)=2,"",VLOOKUP(B18,NP,34,FALSE)))</f>
        <v/>
      </c>
      <c r="G18" s="148"/>
      <c r="H18" s="149" t="str">
        <f>IF(VLOOKUP(B18,NP,33,FALSE)="","",IF(VLOOKUP(B18,NP,33,FALSE)=0,"",VLOOKUP(B18,NP,33,FALSE)))</f>
        <v/>
      </c>
      <c r="I18" s="150"/>
      <c r="J18" s="151">
        <f>IF(VLOOKUP(J21,NP,4,FALSE)=0,"",VLOOKUP(J21,NP,4,FALSE))</f>
        <v>804</v>
      </c>
      <c r="K18" s="133" t="str">
        <f>IF(J18="","",CONCATENATE(VLOOKUP(J21,NP,5,FALSE),"  ",VLOOKUP(J21,NP,6,FALSE)))</f>
        <v>FRANCES  Justine</v>
      </c>
      <c r="L18" s="133"/>
      <c r="M18" s="134"/>
      <c r="N18" s="133"/>
      <c r="O18" s="133"/>
      <c r="P18" s="134"/>
      <c r="Q18" s="133"/>
      <c r="Y18" s="7"/>
      <c r="Z18" s="20"/>
      <c r="AG18" s="7"/>
      <c r="AH18" s="20"/>
    </row>
    <row r="19" spans="1:42" ht="12" customHeight="1" x14ac:dyDescent="0.25">
      <c r="A19" s="161"/>
      <c r="B19" s="137"/>
      <c r="C19" s="152"/>
      <c r="D19" s="152"/>
      <c r="E19" s="153"/>
      <c r="F19" s="152"/>
      <c r="G19" s="154"/>
      <c r="H19" s="153"/>
      <c r="I19" s="152"/>
      <c r="J19" s="155"/>
      <c r="K19" s="156" t="str">
        <f>IF(J18="","",CONCATENATE(VLOOKUP(J21,NP,8,FALSE)," pts - ",VLOOKUP(J21,NP,11,FALSE)))</f>
        <v>1237 pts - TTC BREST RECOUVRANCE</v>
      </c>
      <c r="L19" s="156"/>
      <c r="M19" s="157"/>
      <c r="N19" s="156"/>
      <c r="O19" s="156"/>
      <c r="P19" s="157"/>
      <c r="Q19" s="158"/>
      <c r="R19" s="20"/>
      <c r="Y19" s="7"/>
      <c r="Z19" s="20"/>
      <c r="AG19" s="7"/>
      <c r="AH19" s="20"/>
    </row>
    <row r="20" spans="1:42" ht="12" customHeight="1" x14ac:dyDescent="0.25">
      <c r="A20" s="168">
        <v>6</v>
      </c>
      <c r="B20" s="132" t="str">
        <f>IF(VLOOKUP(B18,NP,14,FALSE)=0,"",VLOOKUP(B18,NP,14,FALSE))</f>
        <v/>
      </c>
      <c r="C20" s="133" t="str">
        <f>IF(B20="","",CONCATENATE(VLOOKUP(B18,NP,15,FALSE),"  ",VLOOKUP(B18,NP,16,FALSE)))</f>
        <v/>
      </c>
      <c r="D20" s="133"/>
      <c r="E20" s="134"/>
      <c r="F20" s="133"/>
      <c r="G20" s="135"/>
      <c r="H20" s="134"/>
      <c r="I20" s="133"/>
      <c r="J20" s="159"/>
      <c r="K20" s="140" t="str">
        <f>IF(J18="","",CONCATENATE(IF(VLOOKUP(B18,NP,23,FALSE)="","",IF(VLOOKUP(B18,NP,12,FALSE)=1,VLOOKUP(B18,NP,23,FALSE),-VLOOKUP(B18,NP,23,FALSE))),IF(VLOOKUP(B18,NP,24,FALSE)="","",CONCATENATE(" / ",IF(VLOOKUP(B18,NP,12,FALSE)=1,VLOOKUP(B18,NP,24,FALSE),-VLOOKUP(B18,NP,24,FALSE)))),IF(VLOOKUP(B18,NP,25,FALSE)="","",CONCATENATE(" / ",IF(VLOOKUP(B18,NP,12,FALSE)=1,VLOOKUP(B18,NP,25,FALSE),-VLOOKUP(B18,NP,25,FALSE)))),IF(VLOOKUP(B18,NP,26,FALSE)="","",CONCATENATE(" / ",IF(VLOOKUP(B18,NP,12,FALSE)=1,VLOOKUP(B18,NP,26,FALSE),-VLOOKUP(B18,NP,26,FALSE)))),IF(VLOOKUP(B18,NP,27,FALSE)="","",CONCATENATE(" / ",IF(VLOOKUP(B18,NP,12,FALSE)=1,VLOOKUP(B18,NP,27,FALSE),-VLOOKUP(B18,NP,27,FALSE)))),IF(VLOOKUP(B18,NP,28)="","",CONCATENATE(" / ",IF(VLOOKUP(B18,NP,12)=1,VLOOKUP(B18,NP,28),-VLOOKUP(B18,NP,28)))),IF(VLOOKUP(B18,NP,29)="","",CONCATENATE(" / ",IF(VLOOKUP(B18,NP,12)=1,VLOOKUP(B18,NP,29),-VLOOKUP(B18,NP,29))))))</f>
        <v/>
      </c>
      <c r="L20" s="140"/>
      <c r="M20" s="141"/>
      <c r="N20" s="140"/>
      <c r="O20" s="140"/>
      <c r="P20" s="141"/>
      <c r="Q20" s="140"/>
      <c r="R20" s="20"/>
      <c r="S20" s="25"/>
      <c r="T20" s="25"/>
      <c r="U20" s="87"/>
      <c r="V20" s="25"/>
      <c r="W20" s="25"/>
      <c r="X20" s="87"/>
      <c r="Y20" s="7"/>
      <c r="Z20" s="20"/>
      <c r="AG20" s="7"/>
      <c r="AH20" s="20"/>
    </row>
    <row r="21" spans="1:42" ht="12" customHeight="1" x14ac:dyDescent="0.25">
      <c r="A21" s="161"/>
      <c r="B21" s="139" t="str">
        <f>IF(OR(B20="",VLOOKUP(B18,NP,20,FALSE)=0),"",IF(LEN(VLOOKUP(B18,NP,20,FALSE))=7,VLOOKUP(B18,NP,20,FALSE),VLOOKUP(B18,NP,20,FALSE)))</f>
        <v/>
      </c>
      <c r="C21" s="140" t="str">
        <f>IF(B20="","",CONCATENATE(VLOOKUP(B18,NP,18,FALSE)," pts - ",VLOOKUP(B18,NP,21,FALSE)))</f>
        <v/>
      </c>
      <c r="D21" s="140"/>
      <c r="E21" s="141"/>
      <c r="F21" s="140"/>
      <c r="G21" s="142"/>
      <c r="H21" s="141"/>
      <c r="I21" s="140"/>
      <c r="J21" s="162">
        <v>10</v>
      </c>
      <c r="K21" s="145" t="s">
        <v>6</v>
      </c>
      <c r="L21" s="145"/>
      <c r="M21" s="146" t="str">
        <f>IF(VLOOKUP(J21,NP,32,FALSE)="","",IF(VLOOKUP(J21,NP,32,FALSE)=0,"",VLOOKUP(J21,NP,32,FALSE)))</f>
        <v/>
      </c>
      <c r="N21" s="147" t="str">
        <f>IF(VLOOKUP(J21,NP,33,FALSE)="","",IF(VLOOKUP(J21,NP,34,FALSE)=2,"",VLOOKUP(J21,NP,34,FALSE)))</f>
        <v/>
      </c>
      <c r="O21" s="147"/>
      <c r="P21" s="149" t="str">
        <f>IF(VLOOKUP(J21,NP,33,FALSE)="","",IF(VLOOKUP(J21,NP,33,FALSE)=0,"",VLOOKUP(J21,NP,33,FALSE)))</f>
        <v/>
      </c>
      <c r="Q21" s="150"/>
      <c r="R21" s="21">
        <f>IF(VLOOKUP(R15,NP,14,FALSE)=0,"",VLOOKUP(R15,NP,14,FALSE))</f>
        <v>803</v>
      </c>
      <c r="S21" s="18" t="str">
        <f>IF(R21="","",CONCATENATE(VLOOKUP(R15,NP,15,FALSE),"  ",VLOOKUP(R15,NP,16,FALSE)))</f>
        <v>LE COZ  Tyfenn</v>
      </c>
      <c r="T21" s="18"/>
      <c r="U21" s="68"/>
      <c r="V21" s="18"/>
      <c r="W21" s="18"/>
      <c r="X21" s="68"/>
      <c r="Y21" s="18"/>
      <c r="Z21" s="20"/>
      <c r="AG21" s="7"/>
      <c r="AH21" s="20"/>
    </row>
    <row r="22" spans="1:42" ht="12" customHeight="1" x14ac:dyDescent="0.25">
      <c r="A22" s="168">
        <v>7</v>
      </c>
      <c r="B22" s="132" t="str">
        <f>IF(VLOOKUP(B24,NP,4,FALSE)=0,"",VLOOKUP(B24,NP,4,FALSE))</f>
        <v/>
      </c>
      <c r="C22" s="133" t="str">
        <f>IF(B22="","",CONCATENATE(VLOOKUP(B24,NP,5,FALSE),"  ",VLOOKUP(B24,NP,6,FALSE)))</f>
        <v/>
      </c>
      <c r="D22" s="133"/>
      <c r="E22" s="134"/>
      <c r="F22" s="133"/>
      <c r="G22" s="135"/>
      <c r="H22" s="134"/>
      <c r="I22" s="133"/>
      <c r="J22" s="136"/>
      <c r="K22" s="152"/>
      <c r="L22" s="152"/>
      <c r="M22" s="153"/>
      <c r="N22" s="152"/>
      <c r="O22" s="152"/>
      <c r="P22" s="153"/>
      <c r="Q22" s="152"/>
      <c r="R22" s="94">
        <v>8</v>
      </c>
      <c r="S22" s="27" t="str">
        <f>IF(R21="","",CONCATENATE(VLOOKUP(R15,NP,18,FALSE)," pts - ",VLOOKUP(R15,NP,21,FALSE)))</f>
        <v>1308 pts - PLOMEUR TT</v>
      </c>
      <c r="T22" s="27"/>
      <c r="U22" s="82"/>
      <c r="V22" s="27"/>
      <c r="W22" s="27"/>
      <c r="X22" s="82"/>
      <c r="Y22" s="27"/>
      <c r="Z22" s="26"/>
      <c r="AA22" s="19"/>
      <c r="AB22" s="19"/>
      <c r="AC22" s="81"/>
      <c r="AD22" s="19"/>
      <c r="AE22" s="19"/>
      <c r="AF22" s="81"/>
      <c r="AG22" s="28"/>
      <c r="AH22" s="20"/>
    </row>
    <row r="23" spans="1:42" ht="12" customHeight="1" x14ac:dyDescent="0.25">
      <c r="A23" s="161"/>
      <c r="B23" s="139" t="str">
        <f>IF(OR(B22="",VLOOKUP(B24,NP,10,FALSE)=0),"",IF(LEN(VLOOKUP(B24,NP,10,FALSE))=7,VLOOKUP(B24,NP,10,FALSE),VLOOKUP(B24,NP,10,FALSE)))</f>
        <v/>
      </c>
      <c r="C23" s="140" t="str">
        <f>IF(B22="","",CONCATENATE(VLOOKUP(B24,NP,8,FALSE)," pts - ",VLOOKUP(B24,NP,11,FALSE)))</f>
        <v/>
      </c>
      <c r="D23" s="140"/>
      <c r="E23" s="141"/>
      <c r="F23" s="140"/>
      <c r="G23" s="142"/>
      <c r="H23" s="141"/>
      <c r="I23" s="140"/>
      <c r="J23" s="159"/>
      <c r="K23" s="152"/>
      <c r="L23" s="152"/>
      <c r="M23" s="153"/>
      <c r="N23" s="152"/>
      <c r="O23" s="152"/>
      <c r="P23" s="153"/>
      <c r="Q23" s="152"/>
      <c r="R23" s="23"/>
      <c r="S23" s="24" t="str">
        <f>IF(R21="","",CONCATENATE(IF(VLOOKUP(J21,NP,23,FALSE)="","",IF(VLOOKUP(J21,NP,12,FALSE)=1,VLOOKUP(J21,NP,23,FALSE),-VLOOKUP(J21,NP,23,FALSE))),IF(VLOOKUP(J21,NP,24,FALSE)="","",CONCATENATE(" / ",IF(VLOOKUP(J21,NP,12,FALSE)=1,VLOOKUP(J21,NP,24,FALSE),-VLOOKUP(J21,NP,24,FALSE)))),IF(VLOOKUP(J21,NP,25,FALSE)="","",CONCATENATE(" / ",IF(VLOOKUP(J21,NP,12,FALSE)=1,VLOOKUP(J21,NP,25,FALSE),-VLOOKUP(J21,NP,25,FALSE)))),IF(VLOOKUP(J21,NP,26,FALSE)="","",CONCATENATE(" / ",IF(VLOOKUP(J21,NP,12,FALSE)=1,VLOOKUP(J21,NP,26,FALSE),-VLOOKUP(J21,NP,26,FALSE)))),IF(VLOOKUP(J21,NP,27,FALSE)="","",CONCATENATE(" / ",IF(VLOOKUP(J21,NP,12,FALSE)=1,VLOOKUP(J21,NP,27,FALSE),-VLOOKUP(J21,NP,27,FALSE)))),IF(VLOOKUP(J21,NP,28)="","",CONCATENATE(" / ",IF(VLOOKUP(J21,NP,12)=1,VLOOKUP(J21,NP,28),-VLOOKUP(J21,NP,28)))),IF(VLOOKUP(J21,NP,29)="","",CONCATENATE(" / ",IF(VLOOKUP(J21,NP,12)=1,VLOOKUP(J21,NP,29),-VLOOKUP(J21,NP,29))))))</f>
        <v/>
      </c>
      <c r="T23" s="24"/>
      <c r="U23" s="80"/>
      <c r="V23" s="24"/>
      <c r="W23" s="24"/>
      <c r="X23" s="80"/>
      <c r="Y23" s="24"/>
      <c r="AH23" s="20"/>
    </row>
    <row r="24" spans="1:42" ht="12" customHeight="1" x14ac:dyDescent="0.25">
      <c r="A24" s="161"/>
      <c r="B24" s="144">
        <v>4</v>
      </c>
      <c r="C24" s="145" t="s">
        <v>6</v>
      </c>
      <c r="D24" s="145"/>
      <c r="E24" s="146" t="str">
        <f>IF(VLOOKUP(B24,NP,32,FALSE)="","",IF(VLOOKUP(B24,NP,32,FALSE)=0,"",VLOOKUP(B24,NP,32,FALSE)))</f>
        <v/>
      </c>
      <c r="F24" s="147" t="str">
        <f>IF(VLOOKUP(B24,NP,33,FALSE)="","",IF(VLOOKUP(B24,NP,34,FALSE)=2,"",VLOOKUP(B24,NP,34,FALSE)))</f>
        <v/>
      </c>
      <c r="G24" s="148"/>
      <c r="H24" s="149" t="str">
        <f>IF(VLOOKUP(B24,NP,33,FALSE)="","",IF(VLOOKUP(B24,NP,33,FALSE)=0,"",VLOOKUP(B24,NP,33,FALSE)))</f>
        <v/>
      </c>
      <c r="I24" s="150"/>
      <c r="J24" s="151">
        <f>IF(VLOOKUP(J21,NP,14,FALSE)=0,"",VLOOKUP(J21,NP,14,FALSE))</f>
        <v>803</v>
      </c>
      <c r="K24" s="133" t="str">
        <f>IF(J24="","",CONCATENATE(VLOOKUP(J21,NP,15,FALSE),"  ",VLOOKUP(J21,NP,16,FALSE)))</f>
        <v>LE COZ  Tyfenn</v>
      </c>
      <c r="L24" s="133"/>
      <c r="M24" s="134"/>
      <c r="N24" s="133"/>
      <c r="O24" s="133"/>
      <c r="P24" s="134"/>
      <c r="Q24" s="163"/>
      <c r="R24" s="20"/>
      <c r="S24" s="10"/>
      <c r="T24" s="10"/>
      <c r="U24" s="11"/>
      <c r="V24" s="10"/>
      <c r="W24" s="10"/>
      <c r="X24" s="11"/>
      <c r="Y24" s="29"/>
      <c r="AG24" s="7"/>
      <c r="AH24" s="20"/>
    </row>
    <row r="25" spans="1:42" ht="12" customHeight="1" x14ac:dyDescent="0.25">
      <c r="A25" s="161"/>
      <c r="B25" s="137"/>
      <c r="C25" s="152"/>
      <c r="D25" s="152"/>
      <c r="E25" s="153"/>
      <c r="F25" s="152"/>
      <c r="G25" s="154"/>
      <c r="H25" s="153"/>
      <c r="I25" s="152"/>
      <c r="J25" s="143">
        <v>8</v>
      </c>
      <c r="K25" s="156" t="str">
        <f>IF(J24="","",CONCATENATE(VLOOKUP(J21,NP,18,FALSE)," pts - ",VLOOKUP(J21,NP,21,FALSE)))</f>
        <v>1308 pts - PLOMEUR TT</v>
      </c>
      <c r="L25" s="156"/>
      <c r="M25" s="157"/>
      <c r="N25" s="156"/>
      <c r="O25" s="156"/>
      <c r="P25" s="157"/>
      <c r="Q25" s="156"/>
      <c r="S25" s="7"/>
      <c r="T25" s="7"/>
      <c r="U25" s="73"/>
      <c r="V25" s="7"/>
      <c r="W25" s="7"/>
      <c r="X25" s="73"/>
      <c r="Y25" s="7"/>
      <c r="AG25" s="7"/>
      <c r="AH25" s="20"/>
    </row>
    <row r="26" spans="1:42" ht="12" customHeight="1" x14ac:dyDescent="0.25">
      <c r="A26" s="166">
        <v>8</v>
      </c>
      <c r="B26" s="132">
        <f>IF(VLOOKUP(B24,NP,14,FALSE)=0,"",VLOOKUP(B24,NP,14,FALSE))</f>
        <v>803</v>
      </c>
      <c r="C26" s="133" t="str">
        <f>IF(B26="","",CONCATENATE(VLOOKUP(B24,NP,15,FALSE),"  ",VLOOKUP(B24,NP,16,FALSE)))</f>
        <v>LE COZ  Tyfenn</v>
      </c>
      <c r="D26" s="133"/>
      <c r="E26" s="134"/>
      <c r="F26" s="133"/>
      <c r="G26" s="135"/>
      <c r="H26" s="134"/>
      <c r="I26" s="133"/>
      <c r="J26" s="159"/>
      <c r="K26" s="140" t="str">
        <f>IF(J24="","",CONCATENATE(IF(VLOOKUP(B24,NP,23,FALSE)="","",IF(VLOOKUP(B24,NP,12,FALSE)=1,VLOOKUP(B24,NP,23,FALSE),-VLOOKUP(B24,NP,23,FALSE))),IF(VLOOKUP(B24,NP,24,FALSE)="","",CONCATENATE(" / ",IF(VLOOKUP(B24,NP,12,FALSE)=1,VLOOKUP(B24,NP,24,FALSE),-VLOOKUP(B24,NP,24,FALSE)))),IF(VLOOKUP(B24,NP,25,FALSE)="","",CONCATENATE(" / ",IF(VLOOKUP(B24,NP,12,FALSE)=1,VLOOKUP(B24,NP,25,FALSE),-VLOOKUP(B24,NP,25,FALSE)))),IF(VLOOKUP(B24,NP,26,FALSE)="","",CONCATENATE(" / ",IF(VLOOKUP(B24,NP,12,FALSE)=1,VLOOKUP(B24,NP,26,FALSE),-VLOOKUP(B24,NP,26,FALSE)))),IF(VLOOKUP(B24,NP,27,FALSE)="","",CONCATENATE(" / ",IF(VLOOKUP(B24,NP,12,FALSE)=1,VLOOKUP(B24,NP,27,FALSE),-VLOOKUP(B24,NP,27,FALSE)))),IF(VLOOKUP(B24,NP,28)="","",CONCATENATE(" / ",IF(VLOOKUP(B24,NP,12)=1,VLOOKUP(B24,NP,28),-VLOOKUP(B24,NP,28)))),IF(VLOOKUP(B24,NP,29)="","",CONCATENATE(" / ",IF(VLOOKUP(B24,NP,12)=1,VLOOKUP(B24,NP,29),-VLOOKUP(B24,NP,29))))))</f>
        <v/>
      </c>
      <c r="L26" s="140"/>
      <c r="M26" s="141"/>
      <c r="N26" s="140"/>
      <c r="O26" s="140"/>
      <c r="P26" s="141"/>
      <c r="Q26" s="140"/>
      <c r="R26" s="30"/>
      <c r="S26" s="7"/>
      <c r="T26" s="7"/>
      <c r="U26" s="73"/>
      <c r="V26" s="7"/>
      <c r="W26" s="7"/>
      <c r="X26" s="73"/>
      <c r="AG26" s="7"/>
      <c r="AH26" s="20"/>
    </row>
    <row r="27" spans="1:42" ht="12" customHeight="1" x14ac:dyDescent="0.25">
      <c r="A27" s="161"/>
      <c r="B27" s="139" t="str">
        <f>IF(OR(B26="",VLOOKUP(B24,NP,20,FALSE)=0),"",IF(LEN(VLOOKUP(B24,NP,20,FALSE))=7,VLOOKUP(B24,NP,20,FALSE),VLOOKUP(B24,NP,20,FALSE)))</f>
        <v>03290221</v>
      </c>
      <c r="C27" s="140" t="str">
        <f>IF(B26="","",CONCATENATE(VLOOKUP(B24,NP,18,FALSE)," pts - ",VLOOKUP(B24,NP,21,FALSE)))</f>
        <v>1308 pts - PLOMEUR TT</v>
      </c>
      <c r="D27" s="140"/>
      <c r="E27" s="141"/>
      <c r="F27" s="140"/>
      <c r="G27" s="142"/>
      <c r="H27" s="141"/>
      <c r="I27" s="140"/>
      <c r="J27" s="136"/>
      <c r="K27" s="137"/>
      <c r="L27" s="137"/>
      <c r="M27" s="138"/>
      <c r="N27" s="137"/>
      <c r="O27" s="137"/>
      <c r="P27" s="138"/>
      <c r="Q27" s="137"/>
      <c r="Z27" s="105">
        <v>15</v>
      </c>
      <c r="AA27" s="95" t="s">
        <v>6</v>
      </c>
      <c r="AB27" s="95"/>
      <c r="AC27" s="96" t="str">
        <f>IF(VLOOKUP(Z27,NP,32,FALSE)="","",IF(VLOOKUP(Z27,NP,32,FALSE)=0,"",VLOOKUP(Z27,NP,32,FALSE)))</f>
        <v/>
      </c>
      <c r="AD27" s="97" t="str">
        <f>IF(VLOOKUP(Z27,NP,33,FALSE)="","",IF(VLOOKUP(Z27,NP,34,FALSE)=2,"",VLOOKUP(Z27,NP,34,FALSE)))</f>
        <v/>
      </c>
      <c r="AE27" s="97"/>
      <c r="AF27" s="98" t="str">
        <f>IF(VLOOKUP(Z27,NP,33,FALSE)="","",IF(VLOOKUP(Z27,NP,33,FALSE)=0,"",VLOOKUP(Z27,NP,33,FALSE)))</f>
        <v/>
      </c>
      <c r="AG27" s="99"/>
      <c r="AH27" s="21">
        <f>IF(VLOOKUP(Z27,NP,12,FALSE)=1,VLOOKUP(Z27,NP,4,FALSE),IF(VLOOKUP(Z27,NP,22,FALSE)=1,VLOOKUP(Z27,NP,14,FALSE),""))</f>
        <v>125</v>
      </c>
      <c r="AI27" s="18" t="str">
        <f>IF(AH27="","",IF(VLOOKUP(Z27,NP,12,FALSE)=1,CONCATENATE(VLOOKUP(Z27,NP,5,FALSE),"  ",VLOOKUP(Z27,NP,6,FALSE)),IF(VLOOKUP(Z27,NP,22,FALSE)=1,CONCATENATE(VLOOKUP(Z27,NP,15,FALSE),"  ",VLOOKUP(Z27,NP,16,FALSE)),"")))</f>
        <v>CANEVET  Elaia</v>
      </c>
      <c r="AJ27" s="18"/>
      <c r="AK27" s="18"/>
      <c r="AL27" s="18"/>
      <c r="AM27" s="18"/>
      <c r="AN27" s="18"/>
      <c r="AO27" s="18"/>
      <c r="AP27" s="31" t="s">
        <v>7</v>
      </c>
    </row>
    <row r="28" spans="1:42" ht="12" customHeight="1" x14ac:dyDescent="0.25">
      <c r="A28" s="166">
        <v>9</v>
      </c>
      <c r="B28" s="132">
        <f>IF(VLOOKUP(B30,NP,4,FALSE)=0,"",VLOOKUP(B30,NP,4,FALSE))</f>
        <v>125</v>
      </c>
      <c r="C28" s="133" t="str">
        <f>IF(B28="","",CONCATENATE(VLOOKUP(B30,NP,5,FALSE),"  ",VLOOKUP(B30,NP,6,FALSE)))</f>
        <v>CANEVET  Elaia</v>
      </c>
      <c r="D28" s="133"/>
      <c r="E28" s="134"/>
      <c r="F28" s="133"/>
      <c r="G28" s="135"/>
      <c r="H28" s="134"/>
      <c r="I28" s="133"/>
      <c r="J28" s="136"/>
      <c r="K28" s="137"/>
      <c r="L28" s="137"/>
      <c r="M28" s="138"/>
      <c r="N28" s="137"/>
      <c r="O28" s="137"/>
      <c r="P28" s="138"/>
      <c r="Q28" s="137"/>
      <c r="AG28" s="7"/>
      <c r="AH28" s="22"/>
      <c r="AI28" s="24" t="str">
        <f>IF(AH27="","",IF(VLOOKUP(Z27,NP,12,FALSE)=1,CONCATENATE(VLOOKUP(Z27,NP,8,FALSE)," pts - ",VLOOKUP(Z27,NP,11,FALSE)),IF(VLOOKUP(Z27,NP,22,FALSE)=1,CONCATENATE(VLOOKUP(Z27,NP,18,FALSE)," pts - ",VLOOKUP(Z27,NP,21,FALSE)),"")))</f>
        <v>1238 pts - LES PONGISTES BIGOUDENS</v>
      </c>
      <c r="AJ28" s="24"/>
      <c r="AK28" s="24"/>
      <c r="AL28" s="24"/>
      <c r="AM28" s="24"/>
      <c r="AN28" s="24"/>
      <c r="AO28" s="24"/>
    </row>
    <row r="29" spans="1:42" ht="12" customHeight="1" x14ac:dyDescent="0.25">
      <c r="A29" s="161"/>
      <c r="B29" s="139" t="str">
        <f>IF(OR(B28="",VLOOKUP(B30,NP,10,FALSE)=0),"",IF(LEN(VLOOKUP(B30,NP,10,FALSE))=7,VLOOKUP(B30,NP,10,FALSE),VLOOKUP(B30,NP,10,FALSE)))</f>
        <v>03290273</v>
      </c>
      <c r="C29" s="140" t="str">
        <f>IF(B28="","",CONCATENATE(VLOOKUP(B30,NP,8,FALSE)," pts - ",VLOOKUP(B30,NP,11,FALSE)))</f>
        <v>1238 pts - LES PONGISTES BIGOUDENS</v>
      </c>
      <c r="D29" s="140"/>
      <c r="E29" s="141"/>
      <c r="F29" s="140"/>
      <c r="G29" s="142"/>
      <c r="H29" s="141"/>
      <c r="I29" s="140"/>
      <c r="J29" s="143">
        <v>9</v>
      </c>
      <c r="K29" s="137"/>
      <c r="L29" s="137"/>
      <c r="M29" s="138"/>
      <c r="N29" s="137"/>
      <c r="O29" s="137"/>
      <c r="P29" s="138"/>
      <c r="Q29" s="137"/>
      <c r="AG29" s="7"/>
      <c r="AH29" s="23"/>
      <c r="AI29" s="24" t="str">
        <f>IF(AH27="","",CONCATENATE(IF(VLOOKUP(Z27,NP,23,FALSE)="","",IF(VLOOKUP(Z27,NP,12,FALSE)=1,VLOOKUP(Z27,NP,23,FALSE),-VLOOKUP(Z27,NP,23,FALSE))),IF(VLOOKUP(Z27,NP,24,FALSE)="","",CONCATENATE(" / ",IF(VLOOKUP(Z27,NP,12,FALSE)=1,VLOOKUP(Z27,NP,24,FALSE),-VLOOKUP(Z27,NP,24,FALSE)))),IF(VLOOKUP(Z27,NP,25,FALSE)="","",CONCATENATE(" / ",IF(VLOOKUP(Z27,NP,12,FALSE)=1,VLOOKUP(Z27,NP,25,FALSE),-VLOOKUP(Z27,NP,25,FALSE)))),IF(VLOOKUP(Z27,NP,26,FALSE)="","",CONCATENATE(" / ",IF(VLOOKUP(Z27,NP,12,FALSE)=1,VLOOKUP(Z27,NP,26,FALSE),-VLOOKUP(Z27,NP,26,FALSE)))),IF(VLOOKUP(Z27,NP,27,FALSE)="","",CONCATENATE(" / ",IF(VLOOKUP(Z27,NP,12,FALSE)=1,VLOOKUP(Z27,NP,27,FALSE),-VLOOKUP(Z27,NP,27,FALSE)))),IF(VLOOKUP(Z27,NP,28)="","",CONCATENATE(" / ",IF(VLOOKUP(Z27,NP,12)=1,VLOOKUP(Z27,NP,28),-VLOOKUP(Z27,NP,28)))),IF(VLOOKUP(Z27,NP,29)="","",CONCATENATE(" / ",IF(VLOOKUP(Z27,NP,12)=1,VLOOKUP(Z27,NP,29),-VLOOKUP(Z27,NP,29))))))</f>
        <v/>
      </c>
      <c r="AJ29" s="24"/>
      <c r="AK29" s="24"/>
      <c r="AL29" s="24"/>
      <c r="AM29" s="24"/>
      <c r="AN29" s="24"/>
      <c r="AO29" s="24"/>
    </row>
    <row r="30" spans="1:42" ht="12" customHeight="1" x14ac:dyDescent="0.25">
      <c r="A30" s="161"/>
      <c r="B30" s="144">
        <v>5</v>
      </c>
      <c r="C30" s="145" t="s">
        <v>6</v>
      </c>
      <c r="D30" s="145"/>
      <c r="E30" s="146" t="str">
        <f>IF(VLOOKUP(B30,NP,32,FALSE)="","",IF(VLOOKUP(B30,NP,32,FALSE)=0,"",VLOOKUP(B30,NP,32,FALSE)))</f>
        <v/>
      </c>
      <c r="F30" s="147" t="str">
        <f>IF(VLOOKUP(B30,NP,33,FALSE)="","",IF(VLOOKUP(B30,NP,34,FALSE)=2,"",VLOOKUP(B30,NP,34,FALSE)))</f>
        <v/>
      </c>
      <c r="G30" s="148"/>
      <c r="H30" s="149" t="str">
        <f>IF(VLOOKUP(B30,NP,33,FALSE)="","",IF(VLOOKUP(B30,NP,33,FALSE)=0,"",VLOOKUP(B30,NP,33,FALSE)))</f>
        <v/>
      </c>
      <c r="I30" s="150"/>
      <c r="J30" s="151">
        <f>IF(VLOOKUP(J33,NP,4,FALSE)=0,"",VLOOKUP(J33,NP,4,FALSE))</f>
        <v>125</v>
      </c>
      <c r="K30" s="133" t="str">
        <f>IF(J30="","",CONCATENATE(VLOOKUP(J33,NP,5,FALSE),"  ",VLOOKUP(J33,NP,6,FALSE)))</f>
        <v>CANEVET  Elaia</v>
      </c>
      <c r="L30" s="133"/>
      <c r="M30" s="134"/>
      <c r="N30" s="133"/>
      <c r="O30" s="133"/>
      <c r="P30" s="134"/>
      <c r="Q30" s="133"/>
      <c r="AG30" s="7"/>
      <c r="AH30" s="20"/>
    </row>
    <row r="31" spans="1:42" ht="12" customHeight="1" x14ac:dyDescent="0.25">
      <c r="A31" s="161"/>
      <c r="B31" s="137"/>
      <c r="C31" s="152"/>
      <c r="D31" s="152"/>
      <c r="E31" s="153"/>
      <c r="F31" s="152"/>
      <c r="G31" s="154"/>
      <c r="H31" s="153"/>
      <c r="I31" s="152"/>
      <c r="J31" s="155"/>
      <c r="K31" s="156" t="str">
        <f>IF(J30="","",CONCATENATE(VLOOKUP(J33,NP,8,FALSE)," pts - ",VLOOKUP(J33,NP,11,FALSE)))</f>
        <v>1238 pts - LES PONGISTES BIGOUDENS</v>
      </c>
      <c r="L31" s="156"/>
      <c r="M31" s="157"/>
      <c r="N31" s="156"/>
      <c r="O31" s="156"/>
      <c r="P31" s="157"/>
      <c r="Q31" s="158"/>
      <c r="R31" s="20"/>
      <c r="AG31" s="7"/>
      <c r="AH31" s="20"/>
    </row>
    <row r="32" spans="1:42" ht="12" customHeight="1" x14ac:dyDescent="0.25">
      <c r="A32" s="168">
        <v>10</v>
      </c>
      <c r="B32" s="132" t="str">
        <f>IF(VLOOKUP(B30,NP,14,FALSE)=0,"",VLOOKUP(B30,NP,14,FALSE))</f>
        <v/>
      </c>
      <c r="C32" s="133" t="str">
        <f>IF(B32="","",CONCATENATE(VLOOKUP(B30,NP,15,FALSE),"  ",VLOOKUP(B30,NP,16,FALSE)))</f>
        <v/>
      </c>
      <c r="D32" s="133"/>
      <c r="E32" s="134"/>
      <c r="F32" s="133"/>
      <c r="G32" s="135"/>
      <c r="H32" s="134"/>
      <c r="I32" s="133"/>
      <c r="J32" s="159"/>
      <c r="K32" s="140" t="str">
        <f>IF(J30="","",CONCATENATE(IF(VLOOKUP(B30,NP,23,FALSE)="","",IF(VLOOKUP(B30,NP,12,FALSE)=1,VLOOKUP(B30,NP,23,FALSE),-VLOOKUP(B30,NP,23,FALSE))),IF(VLOOKUP(B30,NP,24,FALSE)="","",CONCATENATE(" / ",IF(VLOOKUP(B30,NP,12,FALSE)=1,VLOOKUP(B30,NP,24,FALSE),-VLOOKUP(B30,NP,24,FALSE)))),IF(VLOOKUP(B30,NP,25,FALSE)="","",CONCATENATE(" / ",IF(VLOOKUP(B30,NP,12,FALSE)=1,VLOOKUP(B30,NP,25,FALSE),-VLOOKUP(B30,NP,25,FALSE)))),IF(VLOOKUP(B30,NP,26,FALSE)="","",CONCATENATE(" / ",IF(VLOOKUP(B30,NP,12,FALSE)=1,VLOOKUP(B30,NP,26,FALSE),-VLOOKUP(B30,NP,26,FALSE)))),IF(VLOOKUP(B30,NP,27,FALSE)="","",CONCATENATE(" / ",IF(VLOOKUP(B30,NP,12,FALSE)=1,VLOOKUP(B30,NP,27,FALSE),-VLOOKUP(B30,NP,27,FALSE)))),IF(VLOOKUP(B30,NP,28)="","",CONCATENATE(" / ",IF(VLOOKUP(B30,NP,12)=1,VLOOKUP(B30,NP,28),-VLOOKUP(B30,NP,28)))),IF(VLOOKUP(B30,NP,29)="","",CONCATENATE(" / ",IF(VLOOKUP(B30,NP,12)=1,VLOOKUP(B30,NP,29),-VLOOKUP(B30,NP,29))))))</f>
        <v/>
      </c>
      <c r="L32" s="140"/>
      <c r="M32" s="141"/>
      <c r="N32" s="140"/>
      <c r="O32" s="140"/>
      <c r="P32" s="141"/>
      <c r="Q32" s="140"/>
      <c r="R32" s="94">
        <v>9</v>
      </c>
      <c r="AG32" s="7"/>
      <c r="AH32" s="20"/>
    </row>
    <row r="33" spans="1:42" ht="12" customHeight="1" x14ac:dyDescent="0.25">
      <c r="A33" s="161"/>
      <c r="B33" s="139" t="str">
        <f>IF(OR(B32="",VLOOKUP(B30,NP,20,FALSE)=0),"",IF(LEN(VLOOKUP(B30,NP,20,FALSE))=7,VLOOKUP(B30,NP,20,FALSE),VLOOKUP(B30,NP,20,FALSE)))</f>
        <v/>
      </c>
      <c r="C33" s="140" t="str">
        <f>IF(B32="","",CONCATENATE(VLOOKUP(B30,NP,18,FALSE)," pts - ",VLOOKUP(B30,NP,21,FALSE)))</f>
        <v/>
      </c>
      <c r="D33" s="140"/>
      <c r="E33" s="141"/>
      <c r="F33" s="140"/>
      <c r="G33" s="142"/>
      <c r="H33" s="141"/>
      <c r="I33" s="140"/>
      <c r="J33" s="162">
        <v>11</v>
      </c>
      <c r="K33" s="145" t="s">
        <v>6</v>
      </c>
      <c r="L33" s="145"/>
      <c r="M33" s="146" t="str">
        <f>IF(VLOOKUP(J33,NP,32,FALSE)="","",IF(VLOOKUP(J33,NP,32,FALSE)=0,"",VLOOKUP(J33,NP,32,FALSE)))</f>
        <v/>
      </c>
      <c r="N33" s="147" t="str">
        <f>IF(VLOOKUP(J33,NP,33,FALSE)="","",IF(VLOOKUP(J33,NP,34,FALSE)=2,"",VLOOKUP(J33,NP,34,FALSE)))</f>
        <v/>
      </c>
      <c r="O33" s="147"/>
      <c r="P33" s="149" t="str">
        <f>IF(VLOOKUP(J33,NP,33,FALSE)="","",IF(VLOOKUP(J33,NP,33,FALSE)=0,"",VLOOKUP(J33,NP,33,FALSE)))</f>
        <v/>
      </c>
      <c r="Q33" s="150"/>
      <c r="R33" s="21">
        <f>IF(VLOOKUP(R39,NP,4,FALSE)=0,"",VLOOKUP(R39,NP,4,FALSE))</f>
        <v>125</v>
      </c>
      <c r="S33" s="18" t="str">
        <f>IF(R33="","",CONCATENATE(VLOOKUP(R39,NP,5,FALSE),"  ",VLOOKUP(R39,NP,6,FALSE)))</f>
        <v>CANEVET  Elaia</v>
      </c>
      <c r="T33" s="18"/>
      <c r="U33" s="68"/>
      <c r="V33" s="18"/>
      <c r="W33" s="18"/>
      <c r="X33" s="68"/>
      <c r="Y33" s="18"/>
      <c r="AH33" s="20"/>
    </row>
    <row r="34" spans="1:42" ht="12" customHeight="1" x14ac:dyDescent="0.25">
      <c r="A34" s="168">
        <v>11</v>
      </c>
      <c r="B34" s="132" t="str">
        <f>IF(VLOOKUP(B36,NP,4,FALSE)=0,"",VLOOKUP(B36,NP,4,FALSE))</f>
        <v/>
      </c>
      <c r="C34" s="133" t="str">
        <f>IF(B34="","",CONCATENATE(VLOOKUP(B36,NP,5,FALSE),"  ",VLOOKUP(B36,NP,6,FALSE)))</f>
        <v/>
      </c>
      <c r="D34" s="133"/>
      <c r="E34" s="134"/>
      <c r="F34" s="133"/>
      <c r="G34" s="135"/>
      <c r="H34" s="134"/>
      <c r="I34" s="133"/>
      <c r="J34" s="136"/>
      <c r="K34" s="152"/>
      <c r="L34" s="152"/>
      <c r="M34" s="153"/>
      <c r="N34" s="152"/>
      <c r="O34" s="152"/>
      <c r="P34" s="153"/>
      <c r="Q34" s="152"/>
      <c r="R34" s="22"/>
      <c r="S34" s="24" t="str">
        <f>IF(R33="","",CONCATENATE(VLOOKUP(R39,NP,8,FALSE)," pts - ",VLOOKUP(R39,NP,11,FALSE)))</f>
        <v>1238 pts - LES PONGISTES BIGOUDENS</v>
      </c>
      <c r="T34" s="24"/>
      <c r="U34" s="80"/>
      <c r="V34" s="24"/>
      <c r="W34" s="24"/>
      <c r="X34" s="80"/>
      <c r="Y34" s="24"/>
      <c r="Z34" s="20"/>
      <c r="AH34" s="20"/>
    </row>
    <row r="35" spans="1:42" ht="12" customHeight="1" x14ac:dyDescent="0.25">
      <c r="A35" s="161"/>
      <c r="B35" s="139" t="str">
        <f>IF(OR(B34="",VLOOKUP(B36,NP,10,FALSE)=0),"",IF(LEN(VLOOKUP(B36,NP,10,FALSE))=7,VLOOKUP(B36,NP,10,FALSE),VLOOKUP(B36,NP,10,FALSE)))</f>
        <v/>
      </c>
      <c r="C35" s="140" t="str">
        <f>IF(B34="","",CONCATENATE(VLOOKUP(B36,NP,8,FALSE)," pts - ",VLOOKUP(B36,NP,11,FALSE)))</f>
        <v/>
      </c>
      <c r="D35" s="140"/>
      <c r="E35" s="141"/>
      <c r="F35" s="140"/>
      <c r="G35" s="142"/>
      <c r="H35" s="141"/>
      <c r="I35" s="140"/>
      <c r="J35" s="159"/>
      <c r="K35" s="152"/>
      <c r="L35" s="152"/>
      <c r="M35" s="153"/>
      <c r="N35" s="152"/>
      <c r="O35" s="152"/>
      <c r="P35" s="153"/>
      <c r="Q35" s="152"/>
      <c r="R35" s="23"/>
      <c r="S35" s="24" t="str">
        <f>IF(R33="","",CONCATENATE(IF(VLOOKUP(J33,NP,23,FALSE)="","",IF(VLOOKUP(J33,NP,12,FALSE)=1,VLOOKUP(J33,NP,23,FALSE),-VLOOKUP(J33,NP,23,FALSE))),IF(VLOOKUP(J33,NP,24,FALSE)="","",CONCATENATE(" / ",IF(VLOOKUP(J33,NP,12,FALSE)=1,VLOOKUP(J33,NP,24,FALSE),-VLOOKUP(J33,NP,24,FALSE)))),IF(VLOOKUP(J33,NP,25,FALSE)="","",CONCATENATE(" / ",IF(VLOOKUP(J33,NP,12,FALSE)=1,VLOOKUP(J33,NP,25,FALSE),-VLOOKUP(J33,NP,25,FALSE)))),IF(VLOOKUP(J33,NP,26,FALSE)="","",CONCATENATE(" / ",IF(VLOOKUP(J33,NP,12,FALSE)=1,VLOOKUP(J33,NP,26,FALSE),-VLOOKUP(J33,NP,26,FALSE)))),IF(VLOOKUP(J33,NP,27,FALSE)="","",CONCATENATE(" / ",IF(VLOOKUP(J33,NP,12,FALSE)=1,VLOOKUP(J33,NP,27,FALSE),-VLOOKUP(J33,NP,27,FALSE)))),IF(VLOOKUP(J33,NP,28)="","",CONCATENATE(" / ",IF(VLOOKUP(J33,NP,12)=1,VLOOKUP(J33,NP,28),-VLOOKUP(J33,NP,28)))),IF(VLOOKUP(J33,NP,29)="","",CONCATENATE(" / ",IF(VLOOKUP(J33,NP,12)=1,VLOOKUP(J33,NP,29),-VLOOKUP(J33,NP,29))))))</f>
        <v/>
      </c>
      <c r="T35" s="24"/>
      <c r="U35" s="80"/>
      <c r="V35" s="24"/>
      <c r="W35" s="24"/>
      <c r="X35" s="80"/>
      <c r="Y35" s="24"/>
      <c r="Z35" s="20"/>
      <c r="AH35" s="20"/>
    </row>
    <row r="36" spans="1:42" ht="12" customHeight="1" x14ac:dyDescent="0.25">
      <c r="A36" s="161"/>
      <c r="B36" s="144">
        <v>6</v>
      </c>
      <c r="C36" s="145" t="s">
        <v>6</v>
      </c>
      <c r="D36" s="145"/>
      <c r="E36" s="146" t="str">
        <f>IF(VLOOKUP(B36,NP,32,FALSE)="","",IF(VLOOKUP(B36,NP,32,FALSE)=0,"",VLOOKUP(B36,NP,32,FALSE)))</f>
        <v/>
      </c>
      <c r="F36" s="147" t="str">
        <f>IF(VLOOKUP(B36,NP,33,FALSE)="","",IF(VLOOKUP(B36,NP,34,FALSE)=2,"",VLOOKUP(B36,NP,34,FALSE)))</f>
        <v/>
      </c>
      <c r="G36" s="148"/>
      <c r="H36" s="149" t="str">
        <f>IF(VLOOKUP(B36,NP,33,FALSE)="","",IF(VLOOKUP(B36,NP,33,FALSE)=0,"",VLOOKUP(B36,NP,33,FALSE)))</f>
        <v/>
      </c>
      <c r="I36" s="150"/>
      <c r="J36" s="151">
        <f>IF(VLOOKUP(J33,NP,14,FALSE)=0,"",VLOOKUP(J33,NP,14,FALSE))</f>
        <v>807</v>
      </c>
      <c r="K36" s="133" t="str">
        <f>IF(J36="","",CONCATENATE(VLOOKUP(J33,NP,15,FALSE),"  ",VLOOKUP(J33,NP,16,FALSE)))</f>
        <v>BRETON  Aurelie</v>
      </c>
      <c r="L36" s="133"/>
      <c r="M36" s="134"/>
      <c r="N36" s="133"/>
      <c r="O36" s="133"/>
      <c r="P36" s="134"/>
      <c r="Q36" s="163"/>
      <c r="R36" s="20"/>
      <c r="Y36" s="7"/>
      <c r="Z36" s="20"/>
      <c r="AH36" s="20"/>
    </row>
    <row r="37" spans="1:42" ht="12" customHeight="1" x14ac:dyDescent="0.25">
      <c r="A37" s="161"/>
      <c r="B37" s="137"/>
      <c r="C37" s="152"/>
      <c r="D37" s="152"/>
      <c r="E37" s="153"/>
      <c r="F37" s="152"/>
      <c r="G37" s="154"/>
      <c r="H37" s="153"/>
      <c r="I37" s="152"/>
      <c r="J37" s="143">
        <v>12</v>
      </c>
      <c r="K37" s="156" t="str">
        <f>IF(J36="","",CONCATENATE(VLOOKUP(J33,NP,18,FALSE)," pts - ",VLOOKUP(J33,NP,21,FALSE)))</f>
        <v>1132 pts - PPC KERHUONNAIS</v>
      </c>
      <c r="L37" s="156"/>
      <c r="M37" s="157"/>
      <c r="N37" s="156"/>
      <c r="O37" s="156"/>
      <c r="P37" s="157"/>
      <c r="Q37" s="156"/>
      <c r="R37" s="7"/>
      <c r="Y37" s="7"/>
      <c r="Z37" s="20"/>
      <c r="AH37" s="20"/>
    </row>
    <row r="38" spans="1:42" ht="12" customHeight="1" x14ac:dyDescent="0.25">
      <c r="A38" s="167">
        <v>12</v>
      </c>
      <c r="B38" s="132">
        <f>IF(VLOOKUP(B36,NP,14,FALSE)=0,"",VLOOKUP(B36,NP,14,FALSE))</f>
        <v>807</v>
      </c>
      <c r="C38" s="133" t="str">
        <f>IF(B38="","",CONCATENATE(VLOOKUP(B36,NP,15,FALSE),"  ",VLOOKUP(B36,NP,16,FALSE)))</f>
        <v>BRETON  Aurelie</v>
      </c>
      <c r="D38" s="133"/>
      <c r="E38" s="134"/>
      <c r="F38" s="133"/>
      <c r="G38" s="135"/>
      <c r="H38" s="134"/>
      <c r="I38" s="133"/>
      <c r="J38" s="159"/>
      <c r="K38" s="140" t="str">
        <f>IF(J36="","",CONCATENATE(IF(VLOOKUP(B36,NP,23,FALSE)="","",IF(VLOOKUP(B36,NP,12,FALSE)=1,VLOOKUP(B36,NP,23,FALSE),-VLOOKUP(B36,NP,23,FALSE))),IF(VLOOKUP(B36,NP,24,FALSE)="","",CONCATENATE(" / ",IF(VLOOKUP(B36,NP,12,FALSE)=1,VLOOKUP(B36,NP,24,FALSE),-VLOOKUP(B36,NP,24,FALSE)))),IF(VLOOKUP(B36,NP,25,FALSE)="","",CONCATENATE(" / ",IF(VLOOKUP(B36,NP,12,FALSE)=1,VLOOKUP(B36,NP,25,FALSE),-VLOOKUP(B36,NP,25,FALSE)))),IF(VLOOKUP(B36,NP,26,FALSE)="","",CONCATENATE(" / ",IF(VLOOKUP(B36,NP,12,FALSE)=1,VLOOKUP(B36,NP,26,FALSE),-VLOOKUP(B36,NP,26,FALSE)))),IF(VLOOKUP(B36,NP,27,FALSE)="","",CONCATENATE(" / ",IF(VLOOKUP(B36,NP,12,FALSE)=1,VLOOKUP(B36,NP,27,FALSE),-VLOOKUP(B36,NP,27,FALSE)))),IF(VLOOKUP(B36,NP,28)="","",CONCATENATE(" / ",IF(VLOOKUP(B36,NP,12)=1,VLOOKUP(B36,NP,28),-VLOOKUP(B36,NP,28)))),IF(VLOOKUP(B36,NP,29)="","",CONCATENATE(" / ",IF(VLOOKUP(B36,NP,12)=1,VLOOKUP(B36,NP,29),-VLOOKUP(B36,NP,29))))))</f>
        <v/>
      </c>
      <c r="L38" s="140"/>
      <c r="M38" s="141"/>
      <c r="N38" s="140"/>
      <c r="O38" s="140"/>
      <c r="P38" s="141"/>
      <c r="Q38" s="140"/>
      <c r="R38" s="7"/>
      <c r="Y38" s="7"/>
      <c r="Z38" s="20"/>
      <c r="AH38" s="20"/>
    </row>
    <row r="39" spans="1:42" ht="12" customHeight="1" x14ac:dyDescent="0.25">
      <c r="A39" s="161"/>
      <c r="B39" s="139" t="str">
        <f>IF(OR(B38="",VLOOKUP(B36,NP,20,FALSE)=0),"",IF(LEN(VLOOKUP(B36,NP,20,FALSE))=7,VLOOKUP(B36,NP,20,FALSE),VLOOKUP(B36,NP,20,FALSE)))</f>
        <v>03290081</v>
      </c>
      <c r="C39" s="140" t="str">
        <f>IF(B38="","",CONCATENATE(VLOOKUP(B36,NP,18,FALSE)," pts - ",VLOOKUP(B36,NP,21,FALSE)))</f>
        <v>1132 pts - PPC KERHUONNAIS</v>
      </c>
      <c r="D39" s="140"/>
      <c r="E39" s="141"/>
      <c r="F39" s="140"/>
      <c r="G39" s="142"/>
      <c r="H39" s="141"/>
      <c r="I39" s="140"/>
      <c r="J39" s="136"/>
      <c r="K39" s="137"/>
      <c r="L39" s="137"/>
      <c r="M39" s="138"/>
      <c r="N39" s="137"/>
      <c r="O39" s="137"/>
      <c r="P39" s="138"/>
      <c r="Q39" s="137"/>
      <c r="R39" s="106">
        <v>14</v>
      </c>
      <c r="S39" s="95" t="s">
        <v>6</v>
      </c>
      <c r="T39" s="95"/>
      <c r="U39" s="96" t="str">
        <f>IF(VLOOKUP(R39,NP,32,FALSE)="","",IF(VLOOKUP(R39,NP,32,FALSE)=0,"",VLOOKUP(R39,NP,32,FALSE)))</f>
        <v/>
      </c>
      <c r="V39" s="97" t="str">
        <f>IF(VLOOKUP(R39,NP,33,FALSE)="","",IF(VLOOKUP(R39,NP,34,FALSE)=2,"",VLOOKUP(R39,NP,34,FALSE)))</f>
        <v/>
      </c>
      <c r="W39" s="97"/>
      <c r="X39" s="98" t="str">
        <f>IF(VLOOKUP(R39,NP,33,FALSE)="","",IF(VLOOKUP(R39,NP,33,FALSE)=0,"",VLOOKUP(R39,NP,33,FALSE)))</f>
        <v/>
      </c>
      <c r="Y39" s="99"/>
      <c r="Z39" s="21">
        <f>IF(VLOOKUP(Z27,NP,14,FALSE)=0,"",VLOOKUP(Z27,NP,14,FALSE))</f>
        <v>125</v>
      </c>
      <c r="AA39" s="18" t="str">
        <f>IF(Z39="","",CONCATENATE(VLOOKUP(Z27,NP,15,FALSE),"  ",VLOOKUP(Z27,NP,16,FALSE)))</f>
        <v>CANEVET  Elaia</v>
      </c>
      <c r="AB39" s="18"/>
      <c r="AC39" s="68"/>
      <c r="AD39" s="18"/>
      <c r="AE39" s="18"/>
      <c r="AF39" s="68"/>
      <c r="AG39" s="18"/>
      <c r="AH39" s="20"/>
    </row>
    <row r="40" spans="1:42" ht="12" customHeight="1" x14ac:dyDescent="0.25">
      <c r="A40" s="167">
        <v>13</v>
      </c>
      <c r="B40" s="132">
        <f>IF(VLOOKUP(B42,NP,4,FALSE)=0,"",VLOOKUP(B42,NP,4,FALSE))</f>
        <v>806</v>
      </c>
      <c r="C40" s="133" t="str">
        <f>IF(B40="","",CONCATENATE(VLOOKUP(B42,NP,5,FALSE),"  ",VLOOKUP(B42,NP,6,FALSE)))</f>
        <v>VIENNOT  Audrey</v>
      </c>
      <c r="D40" s="133"/>
      <c r="E40" s="134"/>
      <c r="F40" s="133"/>
      <c r="G40" s="135"/>
      <c r="H40" s="134"/>
      <c r="I40" s="133"/>
      <c r="J40" s="136"/>
      <c r="K40" s="137"/>
      <c r="L40" s="137"/>
      <c r="M40" s="138"/>
      <c r="N40" s="137"/>
      <c r="O40" s="137"/>
      <c r="P40" s="138"/>
      <c r="Q40" s="137"/>
      <c r="Y40" s="7"/>
      <c r="Z40" s="94">
        <v>16</v>
      </c>
      <c r="AA40" s="27" t="str">
        <f>IF(Z39="","",CONCATENATE(VLOOKUP(Z27,NP,18,FALSE)," pts - ",VLOOKUP(Z27,NP,21,FALSE)))</f>
        <v>1238 pts - LES PONGISTES BIGOUDENS</v>
      </c>
      <c r="AB40" s="27"/>
      <c r="AC40" s="82"/>
      <c r="AD40" s="27"/>
      <c r="AE40" s="27"/>
      <c r="AF40" s="82"/>
      <c r="AG40" s="27"/>
    </row>
    <row r="41" spans="1:42" ht="12" customHeight="1" x14ac:dyDescent="0.25">
      <c r="A41" s="161"/>
      <c r="B41" s="139" t="str">
        <f>IF(OR(B40="",VLOOKUP(B42,NP,10,FALSE)=0),"",IF(LEN(VLOOKUP(B42,NP,10,FALSE))=7,VLOOKUP(B42,NP,10,FALSE),VLOOKUP(B42,NP,10,FALSE)))</f>
        <v>03290052</v>
      </c>
      <c r="C41" s="140" t="str">
        <f>IF(B40="","",CONCATENATE(VLOOKUP(B42,NP,8,FALSE)," pts - ",VLOOKUP(B42,NP,11,FALSE)))</f>
        <v>1142 pts - SAINT-DIVY SPORT TT</v>
      </c>
      <c r="D41" s="140"/>
      <c r="E41" s="141"/>
      <c r="F41" s="140"/>
      <c r="G41" s="142"/>
      <c r="H41" s="141"/>
      <c r="I41" s="140"/>
      <c r="J41" s="143">
        <v>13</v>
      </c>
      <c r="K41" s="137"/>
      <c r="L41" s="137"/>
      <c r="M41" s="138"/>
      <c r="N41" s="137"/>
      <c r="O41" s="137"/>
      <c r="P41" s="138"/>
      <c r="Q41" s="137"/>
      <c r="Y41" s="7"/>
      <c r="Z41" s="23"/>
      <c r="AA41" s="24" t="str">
        <f>IF(Z39="","",CONCATENATE(IF(VLOOKUP(R39,NP,23,FALSE)="","",IF(VLOOKUP(R39,NP,12,FALSE)=1,VLOOKUP(R39,NP,23,FALSE),-VLOOKUP(R39,NP,23,FALSE))),IF(VLOOKUP(R39,NP,24,FALSE)="","",CONCATENATE(" / ",IF(VLOOKUP(R39,NP,12,FALSE)=1,VLOOKUP(R39,NP,24,FALSE),-VLOOKUP(R39,NP,24,FALSE)))),IF(VLOOKUP(R39,NP,25,FALSE)="","",CONCATENATE(" / ",IF(VLOOKUP(R39,NP,12,FALSE)=1,VLOOKUP(R39,NP,25,FALSE),-VLOOKUP(R39,NP,25,FALSE)))),IF(VLOOKUP(R39,NP,26,FALSE)="","",CONCATENATE(" / ",IF(VLOOKUP(R39,NP,12,FALSE)=1,VLOOKUP(R39,NP,26,FALSE),-VLOOKUP(R39,NP,26,FALSE)))),IF(VLOOKUP(R39,NP,27,FALSE)="","",CONCATENATE(" / ",IF(VLOOKUP(R39,NP,12,FALSE)=1,VLOOKUP(R39,NP,27,FALSE),-VLOOKUP(R39,NP,27,FALSE)))),IF(VLOOKUP(R39,NP,28)="","",CONCATENATE(" / ",IF(VLOOKUP(R39,NP,12)=1,VLOOKUP(R39,NP,28),-VLOOKUP(R39,NP,28)))),IF(VLOOKUP(R39,NP,29)="","",CONCATENATE(" / ",IF(VLOOKUP(R39,NP,12)=1,VLOOKUP(R39,NP,29),-VLOOKUP(R39,NP,29))))))</f>
        <v/>
      </c>
      <c r="AB41" s="24"/>
      <c r="AC41" s="80"/>
      <c r="AD41" s="24"/>
      <c r="AE41" s="24"/>
      <c r="AF41" s="80"/>
      <c r="AG41" s="24"/>
    </row>
    <row r="42" spans="1:42" ht="12" customHeight="1" x14ac:dyDescent="0.25">
      <c r="A42" s="161"/>
      <c r="B42" s="144">
        <v>7</v>
      </c>
      <c r="C42" s="145" t="s">
        <v>6</v>
      </c>
      <c r="D42" s="145"/>
      <c r="E42" s="146" t="str">
        <f>IF(VLOOKUP(B42,NP,32,FALSE)="","",IF(VLOOKUP(B42,NP,32,FALSE)=0,"",VLOOKUP(B42,NP,32,FALSE)))</f>
        <v/>
      </c>
      <c r="F42" s="147" t="str">
        <f>IF(VLOOKUP(B42,NP,33,FALSE)="","",IF(VLOOKUP(B42,NP,34,FALSE)=2,"",VLOOKUP(B42,NP,34,FALSE)))</f>
        <v/>
      </c>
      <c r="G42" s="148"/>
      <c r="H42" s="149" t="str">
        <f>IF(VLOOKUP(B42,NP,33,FALSE)="","",IF(VLOOKUP(B42,NP,33,FALSE)=0,"",VLOOKUP(B42,NP,33,FALSE)))</f>
        <v/>
      </c>
      <c r="I42" s="150"/>
      <c r="J42" s="151">
        <f>IF(VLOOKUP(J45,NP,4,FALSE)=0,"",VLOOKUP(J45,NP,4,FALSE))</f>
        <v>806</v>
      </c>
      <c r="K42" s="133" t="str">
        <f>IF(J42="","",CONCATENATE(VLOOKUP(J45,NP,5,FALSE),"  ",VLOOKUP(J45,NP,6,FALSE)))</f>
        <v>VIENNOT  Audrey</v>
      </c>
      <c r="L42" s="133"/>
      <c r="M42" s="134"/>
      <c r="N42" s="133"/>
      <c r="O42" s="133"/>
      <c r="P42" s="134"/>
      <c r="Q42" s="133"/>
      <c r="Y42" s="7"/>
      <c r="Z42" s="23"/>
      <c r="AA42" s="32"/>
      <c r="AB42" s="33"/>
      <c r="AC42" s="79"/>
      <c r="AD42" s="33"/>
      <c r="AE42" s="33"/>
      <c r="AF42" s="79"/>
      <c r="AG42" s="34"/>
      <c r="AH42" s="17">
        <f>IF(AND(VLOOKUP(Z27,NP,12,FALSE)=0,VLOOKUP(Z27,NP,22,FALSE)=0),"",IF(VLOOKUP(Z27,NP,12,FALSE)=0,VLOOKUP(Z27,NP,4,FALSE),IF(VLOOKUP(Z27,NP,22,FALSE)=0,VLOOKUP(Z27,NP,14,FALSE),"")))</f>
        <v>801</v>
      </c>
      <c r="AI42" s="18" t="str">
        <f>IF(AH42="","",IF(VLOOKUP(Z27,NP,12,FALSE)=0,CONCATENATE(VLOOKUP(Z27,NP,5,FALSE),"  ",VLOOKUP(Z27,NP,6,FALSE)),IF(VLOOKUP(Z27,NP,22,FALSE)=0,CONCATENATE(VLOOKUP(Z27,NP,15,FALSE),"  ",VLOOKUP(Z27,NP,16,FALSE)),"")))</f>
        <v>CAMPION  Camille</v>
      </c>
      <c r="AJ42" s="18"/>
      <c r="AK42" s="18"/>
      <c r="AL42" s="18"/>
      <c r="AM42" s="18"/>
      <c r="AN42" s="18"/>
      <c r="AO42" s="18"/>
      <c r="AP42" s="31" t="s">
        <v>8</v>
      </c>
    </row>
    <row r="43" spans="1:42" ht="12" customHeight="1" x14ac:dyDescent="0.25">
      <c r="A43" s="161"/>
      <c r="B43" s="137"/>
      <c r="C43" s="152"/>
      <c r="D43" s="152"/>
      <c r="E43" s="153"/>
      <c r="F43" s="152"/>
      <c r="G43" s="154"/>
      <c r="H43" s="153"/>
      <c r="I43" s="152"/>
      <c r="J43" s="155"/>
      <c r="K43" s="156" t="str">
        <f>IF(J42="","",CONCATENATE(VLOOKUP(J45,NP,8,FALSE)," pts - ",VLOOKUP(J45,NP,11,FALSE)))</f>
        <v>1142 pts - SAINT-DIVY SPORT TT</v>
      </c>
      <c r="L43" s="156"/>
      <c r="M43" s="157"/>
      <c r="N43" s="156"/>
      <c r="O43" s="156"/>
      <c r="P43" s="157"/>
      <c r="Q43" s="158"/>
      <c r="R43" s="20"/>
      <c r="Y43" s="7"/>
      <c r="Z43" s="20"/>
      <c r="AG43" s="7"/>
      <c r="AH43" s="29"/>
      <c r="AI43" s="173" t="str">
        <f>IF(AH42="","",IF(VLOOKUP(Z27,NP,12,FALSE)=0,CONCATENATE(VLOOKUP(Z27,NP,8,FALSE)," pts - ",VLOOKUP(Z27,NP,11,FALSE)),IF(VLOOKUP(Z27,NP,22,FALSE)=0,CONCATENATE(VLOOKUP(Z27,NP,18,FALSE)," pts - ",VLOOKUP(Z27,NP,21,FALSE)),"")))</f>
        <v>1748 pts - TT LANDIVISIAU</v>
      </c>
      <c r="AJ43" s="173"/>
      <c r="AK43" s="173"/>
      <c r="AL43" s="173"/>
      <c r="AM43" s="173"/>
      <c r="AN43" s="173"/>
      <c r="AO43" s="173"/>
    </row>
    <row r="44" spans="1:42" ht="12" customHeight="1" x14ac:dyDescent="0.25">
      <c r="A44" s="168">
        <v>14</v>
      </c>
      <c r="B44" s="132" t="str">
        <f>IF(VLOOKUP(B42,NP,14,FALSE)=0,"",VLOOKUP(B42,NP,14,FALSE))</f>
        <v/>
      </c>
      <c r="C44" s="133" t="str">
        <f>IF(B44="","",CONCATENATE(VLOOKUP(B42,NP,15,FALSE),"  ",VLOOKUP(B42,NP,16,FALSE)))</f>
        <v/>
      </c>
      <c r="D44" s="133"/>
      <c r="E44" s="134"/>
      <c r="F44" s="133"/>
      <c r="G44" s="135"/>
      <c r="H44" s="134"/>
      <c r="I44" s="133"/>
      <c r="J44" s="159"/>
      <c r="K44" s="140" t="str">
        <f>IF(J42="","",CONCATENATE(IF(VLOOKUP(B42,NP,23,FALSE)="","",IF(VLOOKUP(B42,NP,12,FALSE)=1,VLOOKUP(B42,NP,23,FALSE),-VLOOKUP(B42,NP,23,FALSE))),IF(VLOOKUP(B42,NP,24,FALSE)="","",CONCATENATE(" / ",IF(VLOOKUP(B42,NP,12,FALSE)=1,VLOOKUP(B42,NP,24,FALSE),-VLOOKUP(B42,NP,24,FALSE)))),IF(VLOOKUP(B42,NP,25,FALSE)="","",CONCATENATE(" / ",IF(VLOOKUP(B42,NP,12,FALSE)=1,VLOOKUP(B42,NP,25,FALSE),-VLOOKUP(B42,NP,25,FALSE)))),IF(VLOOKUP(B42,NP,26,FALSE)="","",CONCATENATE(" / ",IF(VLOOKUP(B42,NP,12,FALSE)=1,VLOOKUP(B42,NP,26,FALSE),-VLOOKUP(B42,NP,26,FALSE)))),IF(VLOOKUP(B42,NP,27,FALSE)="","",CONCATENATE(" / ",IF(VLOOKUP(B42,NP,12,FALSE)=1,VLOOKUP(B42,NP,27,FALSE),-VLOOKUP(B42,NP,27,FALSE)))),IF(VLOOKUP(B42,NP,28)="","",CONCATENATE(" / ",IF(VLOOKUP(B42,NP,12)=1,VLOOKUP(B42,NP,28),-VLOOKUP(B42,NP,28)))),IF(VLOOKUP(B42,NP,29)="","",CONCATENATE(" / ",IF(VLOOKUP(B42,NP,12)=1,VLOOKUP(B42,NP,29),-VLOOKUP(B42,NP,29))))))</f>
        <v/>
      </c>
      <c r="L44" s="140"/>
      <c r="M44" s="141"/>
      <c r="N44" s="140"/>
      <c r="O44" s="140"/>
      <c r="P44" s="141"/>
      <c r="Q44" s="140"/>
      <c r="R44" s="20"/>
      <c r="S44" s="25"/>
      <c r="T44" s="25"/>
      <c r="U44" s="87"/>
      <c r="V44" s="25"/>
      <c r="W44" s="25"/>
      <c r="X44" s="87"/>
      <c r="Y44" s="7"/>
      <c r="Z44" s="20"/>
      <c r="AG44" s="7"/>
    </row>
    <row r="45" spans="1:42" ht="12" customHeight="1" x14ac:dyDescent="0.25">
      <c r="A45" s="161"/>
      <c r="B45" s="139" t="str">
        <f>IF(OR(B44="",VLOOKUP(B42,NP,20,FALSE)=0),"",IF(LEN(VLOOKUP(B42,NP,20,FALSE))=7,VLOOKUP(B42,NP,20,FALSE),VLOOKUP(B42,NP,20,FALSE)))</f>
        <v/>
      </c>
      <c r="C45" s="140" t="str">
        <f>IF(B44="","",CONCATENATE(VLOOKUP(B42,NP,18,FALSE)," pts - ",VLOOKUP(B42,NP,21,FALSE)))</f>
        <v/>
      </c>
      <c r="D45" s="140"/>
      <c r="E45" s="141"/>
      <c r="F45" s="140"/>
      <c r="G45" s="142"/>
      <c r="H45" s="140"/>
      <c r="I45" s="140"/>
      <c r="J45" s="162">
        <v>12</v>
      </c>
      <c r="K45" s="145" t="s">
        <v>6</v>
      </c>
      <c r="L45" s="145"/>
      <c r="M45" s="146" t="str">
        <f>IF(VLOOKUP(J45,NP,32,FALSE)="","",IF(VLOOKUP(J45,NP,32,FALSE)=0,"",VLOOKUP(J45,NP,32,FALSE)))</f>
        <v/>
      </c>
      <c r="N45" s="147" t="str">
        <f>IF(VLOOKUP(J45,NP,33,FALSE)="","",IF(VLOOKUP(J45,NP,34,FALSE)=2,"",VLOOKUP(J45,NP,34,FALSE)))</f>
        <v/>
      </c>
      <c r="O45" s="147"/>
      <c r="P45" s="149" t="str">
        <f>IF(VLOOKUP(J45,NP,33,FALSE)="","",IF(VLOOKUP(J45,NP,33,FALSE)=0,"",VLOOKUP(J45,NP,33,FALSE)))</f>
        <v/>
      </c>
      <c r="Q45" s="150"/>
      <c r="R45" s="21">
        <f>IF(VLOOKUP(R39,NP,14,FALSE)=0,"",VLOOKUP(R39,NP,14,FALSE))</f>
        <v>802</v>
      </c>
      <c r="S45" s="18" t="str">
        <f>IF(R45="","",CONCATENATE(VLOOKUP(R39,NP,15,FALSE),"  ",VLOOKUP(R39,NP,16,FALSE)))</f>
        <v>OGOR  Katell</v>
      </c>
      <c r="T45" s="18"/>
      <c r="U45" s="68"/>
      <c r="V45" s="18"/>
      <c r="W45" s="18"/>
      <c r="X45" s="68"/>
      <c r="Y45" s="18"/>
      <c r="Z45" s="20"/>
      <c r="AG45" s="7"/>
    </row>
    <row r="46" spans="1:42" ht="12" customHeight="1" x14ac:dyDescent="0.25">
      <c r="A46" s="168">
        <v>15</v>
      </c>
      <c r="B46" s="132" t="str">
        <f>IF(VLOOKUP(B48,NP,4,FALSE)=0,"",VLOOKUP(B48,NP,4,FALSE))</f>
        <v/>
      </c>
      <c r="C46" s="133" t="str">
        <f>IF(B46="","",CONCATENATE(VLOOKUP(B48,NP,5,FALSE),"  ",VLOOKUP(B48,NP,6,FALSE)))</f>
        <v/>
      </c>
      <c r="D46" s="133"/>
      <c r="E46" s="134"/>
      <c r="F46" s="133"/>
      <c r="G46" s="135"/>
      <c r="H46" s="134"/>
      <c r="I46" s="133"/>
      <c r="J46" s="136"/>
      <c r="K46" s="152"/>
      <c r="L46" s="152"/>
      <c r="M46" s="153"/>
      <c r="N46" s="152"/>
      <c r="O46" s="152"/>
      <c r="P46" s="153"/>
      <c r="Q46" s="152"/>
      <c r="R46" s="94">
        <v>16</v>
      </c>
      <c r="S46" s="27" t="str">
        <f>IF(R45="","",CONCATENATE(VLOOKUP(R39,NP,18,FALSE)," pts - ",VLOOKUP(R39,NP,21,FALSE)))</f>
        <v>1506 pts - PPC KERHUONNAIS</v>
      </c>
      <c r="T46" s="27"/>
      <c r="U46" s="82"/>
      <c r="V46" s="27"/>
      <c r="W46" s="27"/>
      <c r="X46" s="82"/>
      <c r="Y46" s="27"/>
      <c r="Z46" s="26"/>
      <c r="AA46" s="19"/>
      <c r="AB46" s="19"/>
      <c r="AC46" s="81"/>
      <c r="AD46" s="19"/>
      <c r="AE46" s="19"/>
      <c r="AF46" s="81"/>
      <c r="AG46" s="28"/>
    </row>
    <row r="47" spans="1:42" ht="12" customHeight="1" x14ac:dyDescent="0.25">
      <c r="A47" s="161"/>
      <c r="B47" s="139" t="str">
        <f>IF(OR(B46="",VLOOKUP(B48,NP,10,FALSE)=0),"",IF(LEN(VLOOKUP(B48,NP,10,FALSE))=7,VLOOKUP(B48,NP,10,FALSE),VLOOKUP(B48,NP,10,FALSE)))</f>
        <v/>
      </c>
      <c r="C47" s="140" t="str">
        <f>IF(B46="","",CONCATENATE(VLOOKUP(B48,NP,8,FALSE)," pts- ",VLOOKUP(B48,NP,11,FALSE)))</f>
        <v/>
      </c>
      <c r="D47" s="140"/>
      <c r="E47" s="141"/>
      <c r="F47" s="140"/>
      <c r="G47" s="142"/>
      <c r="H47" s="141"/>
      <c r="I47" s="140"/>
      <c r="J47" s="159"/>
      <c r="K47" s="152"/>
      <c r="L47" s="152"/>
      <c r="M47" s="153"/>
      <c r="N47" s="152"/>
      <c r="O47" s="152"/>
      <c r="P47" s="153"/>
      <c r="Q47" s="152"/>
      <c r="R47" s="23"/>
      <c r="S47" s="24" t="str">
        <f>IF(R45="","",CONCATENATE(IF(VLOOKUP(J45,NP,23,FALSE)="","",IF(VLOOKUP(J45,NP,12,FALSE)=1,VLOOKUP(J45,NP,23,FALSE),-VLOOKUP(J45,NP,23,FALSE))),IF(VLOOKUP(J45,NP,24,FALSE)="","",CONCATENATE(" / ",IF(VLOOKUP(J45,NP,12,FALSE)=1,VLOOKUP(J45,NP,24,FALSE),-VLOOKUP(J45,NP,24,FALSE)))),IF(VLOOKUP(J45,NP,25,FALSE)="","",CONCATENATE(" / ",IF(VLOOKUP(J45,NP,12,FALSE)=1,VLOOKUP(J45,NP,25,FALSE),-VLOOKUP(J45,NP,25,FALSE)))),IF(VLOOKUP(J45,NP,26,FALSE)="","",CONCATENATE(" / ",IF(VLOOKUP(J45,NP,12,FALSE)=1,VLOOKUP(J45,NP,26,FALSE),-VLOOKUP(J45,NP,26,FALSE)))),IF(VLOOKUP(J45,NP,27,FALSE)="","",CONCATENATE(" / ",IF(VLOOKUP(J45,NP,12,FALSE)=1,VLOOKUP(J45,NP,27,FALSE),-VLOOKUP(J45,NP,27,FALSE)))),IF(VLOOKUP(J45,NP,28)="","",CONCATENATE(" / ",IF(VLOOKUP(J45,NP,12)=1,VLOOKUP(J45,NP,28),-VLOOKUP(J45,NP,28)))),IF(VLOOKUP(J45,NP,29)="","",CONCATENATE(" / ",IF(VLOOKUP(J45,NP,12)=1,VLOOKUP(J45,NP,29),-VLOOKUP(J45,NP,29))))))</f>
        <v/>
      </c>
      <c r="T47" s="24"/>
      <c r="U47" s="80"/>
      <c r="V47" s="24"/>
      <c r="W47" s="24"/>
      <c r="X47" s="80"/>
      <c r="Y47" s="24"/>
    </row>
    <row r="48" spans="1:42" ht="12" customHeight="1" x14ac:dyDescent="0.25">
      <c r="A48" s="161"/>
      <c r="B48" s="144">
        <v>8</v>
      </c>
      <c r="C48" s="145" t="s">
        <v>6</v>
      </c>
      <c r="D48" s="145"/>
      <c r="E48" s="146" t="str">
        <f>IF(VLOOKUP(B48,NP,32,FALSE)="","",IF(VLOOKUP(B48,NP,32,FALSE)=0,"",VLOOKUP(B48,NP,32,FALSE)))</f>
        <v/>
      </c>
      <c r="F48" s="147" t="str">
        <f>IF(VLOOKUP(B48,NP,33,FALSE)="","",IF(VLOOKUP(B48,NP,34,FALSE)=2,"",VLOOKUP(B48,NP,34,FALSE)))</f>
        <v/>
      </c>
      <c r="G48" s="148"/>
      <c r="H48" s="149" t="str">
        <f>IF(VLOOKUP(B48,NP,33,FALSE)="","",IF(VLOOKUP(B48,NP,33,FALSE)=0,"",VLOOKUP(B48,NP,33,FALSE)))</f>
        <v/>
      </c>
      <c r="I48" s="150"/>
      <c r="J48" s="151">
        <f>IF(VLOOKUP(J45,NP,14,FALSE)=0,"",VLOOKUP(J45,NP,14,FALSE))</f>
        <v>802</v>
      </c>
      <c r="K48" s="133" t="str">
        <f>IF(J48="","",CONCATENATE(VLOOKUP(J45,NP,15,FALSE),"  ",VLOOKUP(J45,NP,16,FALSE)))</f>
        <v>OGOR  Katell</v>
      </c>
      <c r="L48" s="133"/>
      <c r="M48" s="134"/>
      <c r="N48" s="133"/>
      <c r="O48" s="133"/>
      <c r="P48" s="134"/>
      <c r="Q48" s="163"/>
      <c r="R48" s="20"/>
      <c r="S48" s="35"/>
      <c r="T48" s="30"/>
      <c r="U48" s="44"/>
      <c r="V48" s="30"/>
      <c r="W48" s="30"/>
      <c r="X48" s="44"/>
      <c r="Y48" s="30"/>
      <c r="Z48" s="107"/>
      <c r="AA48" s="108"/>
      <c r="AB48" s="108"/>
      <c r="AC48" s="108"/>
      <c r="AD48" s="108"/>
      <c r="AE48" s="108"/>
      <c r="AF48" s="108"/>
      <c r="AG48" s="109"/>
      <c r="AH48" s="30"/>
      <c r="AI48" s="110"/>
      <c r="AJ48" s="110"/>
      <c r="AK48" s="110"/>
      <c r="AL48" s="110"/>
      <c r="AM48" s="110"/>
      <c r="AN48" s="110"/>
      <c r="AO48" s="7"/>
      <c r="AP48" s="36"/>
    </row>
    <row r="49" spans="1:47" ht="12" customHeight="1" x14ac:dyDescent="0.25">
      <c r="A49" s="161"/>
      <c r="B49" s="137"/>
      <c r="C49" s="152"/>
      <c r="D49" s="152"/>
      <c r="E49" s="153"/>
      <c r="F49" s="152"/>
      <c r="G49" s="154"/>
      <c r="H49" s="153"/>
      <c r="I49" s="152"/>
      <c r="J49" s="143">
        <v>16</v>
      </c>
      <c r="K49" s="156" t="str">
        <f>IF(J48="","",CONCATENATE(VLOOKUP(J45,NP,18,FALSE)," pts - ",VLOOKUP(J45,NP,21,FALSE)))</f>
        <v>1506 pts - PPC KERHUONNAIS</v>
      </c>
      <c r="L49" s="156"/>
      <c r="M49" s="157"/>
      <c r="N49" s="156"/>
      <c r="O49" s="156"/>
      <c r="P49" s="157"/>
      <c r="Q49" s="156"/>
      <c r="S49" s="37"/>
      <c r="T49" s="29"/>
      <c r="U49" s="83"/>
      <c r="V49" s="29"/>
      <c r="W49" s="29"/>
      <c r="X49" s="83"/>
      <c r="Y49" s="19"/>
      <c r="AH49" s="26"/>
      <c r="AI49" s="111"/>
      <c r="AJ49" s="111"/>
      <c r="AK49" s="111"/>
      <c r="AL49" s="111"/>
      <c r="AM49" s="111"/>
      <c r="AN49" s="111"/>
      <c r="AO49" s="28"/>
      <c r="AP49" s="38"/>
    </row>
    <row r="50" spans="1:47" ht="12" customHeight="1" x14ac:dyDescent="0.25">
      <c r="A50" s="165">
        <v>16</v>
      </c>
      <c r="B50" s="132">
        <f>IF(VLOOKUP(B48,NP,14,FALSE)=0,"",VLOOKUP(B48,NP,14,FALSE))</f>
        <v>802</v>
      </c>
      <c r="C50" s="133" t="str">
        <f>IF(B50="","",CONCATENATE(VLOOKUP(B48,NP,15,FALSE),"  ",VLOOKUP(B48,NP,16,FALSE)))</f>
        <v>OGOR  Katell</v>
      </c>
      <c r="D50" s="133"/>
      <c r="E50" s="134"/>
      <c r="F50" s="133"/>
      <c r="G50" s="135"/>
      <c r="H50" s="134"/>
      <c r="I50" s="133"/>
      <c r="J50" s="159"/>
      <c r="K50" s="140" t="str">
        <f>IF(J48="","",CONCATENATE(IF(VLOOKUP(B48,NP,23,FALSE)="","",IF(VLOOKUP(B48,NP,12,FALSE)=1,VLOOKUP(B48,NP,23,FALSE),-VLOOKUP(B48,NP,23,FALSE))),IF(VLOOKUP(B48,NP,24,FALSE)="","",CONCATENATE(" / ",IF(VLOOKUP(B48,NP,12,FALSE)=1,VLOOKUP(B48,NP,24,FALSE),-VLOOKUP(B48,NP,24,FALSE)))),IF(VLOOKUP(B48,NP,25,FALSE)="","",CONCATENATE(" / ",IF(VLOOKUP(B48,NP,12,FALSE)=1,VLOOKUP(B48,NP,25,FALSE),-VLOOKUP(B48,NP,25,FALSE)))),IF(VLOOKUP(B48,NP,26,FALSE)="","",CONCATENATE(" / ",IF(VLOOKUP(B48,NP,12,FALSE)=1,VLOOKUP(B48,NP,26,FALSE),-VLOOKUP(B48,NP,26,FALSE)))),IF(VLOOKUP(B48,NP,27,FALSE)="","",CONCATENATE(" / ",IF(VLOOKUP(B48,NP,12,FALSE)=1,VLOOKUP(B48,NP,27,FALSE),-VLOOKUP(B48,NP,27,FALSE)))),IF(VLOOKUP(B48,NP,28)="","",CONCATENATE(" / ",IF(VLOOKUP(B48,NP,12)=1,VLOOKUP(B48,NP,28),-VLOOKUP(B48,NP,28)))),IF(VLOOKUP(B48,NP,29)="","",CONCATENATE(" / ",IF(VLOOKUP(B48,NP,12)=1,VLOOKUP(B48,NP,29),-VLOOKUP(B48,NP,29))))))</f>
        <v/>
      </c>
      <c r="L50" s="140"/>
      <c r="M50" s="141"/>
      <c r="N50" s="140"/>
      <c r="O50" s="140"/>
      <c r="P50" s="141"/>
      <c r="Q50" s="140"/>
      <c r="R50" s="30"/>
      <c r="S50" s="39"/>
      <c r="T50" s="28"/>
      <c r="U50" s="71"/>
      <c r="V50" s="28"/>
      <c r="W50" s="28"/>
      <c r="X50" s="71"/>
      <c r="Y50" s="28"/>
      <c r="Z50" s="40" t="s">
        <v>9</v>
      </c>
      <c r="AA50" s="40"/>
      <c r="AB50" s="40"/>
      <c r="AC50" s="40"/>
      <c r="AD50" s="40"/>
      <c r="AE50" s="40"/>
      <c r="AF50" s="40"/>
      <c r="AG50" s="40"/>
      <c r="AH50" s="26"/>
      <c r="AI50" s="19"/>
      <c r="AJ50" s="19"/>
      <c r="AK50" s="19"/>
      <c r="AL50" s="19"/>
      <c r="AM50" s="19"/>
      <c r="AN50" s="19"/>
      <c r="AO50" s="19"/>
      <c r="AP50" s="41"/>
      <c r="AU50" s="14"/>
    </row>
    <row r="51" spans="1:47" ht="15.75" customHeight="1" x14ac:dyDescent="0.25">
      <c r="A51" s="161"/>
      <c r="B51" s="139" t="str">
        <f>IF(OR(B50="",VLOOKUP(B48,NP,20,FALSE)=0),"",IF(LEN(VLOOKUP(B48,NP,20,FALSE))=7,VLOOKUP(B48,NP,20,FALSE),VLOOKUP(B48,NP,20,FALSE)))</f>
        <v>03290081</v>
      </c>
      <c r="C51" s="140" t="str">
        <f>IF(B50="","",CONCATENATE(VLOOKUP(B48,NP,18,FALSE)," pts - ",VLOOKUP(B48,NP,21,FALSE)))</f>
        <v>1506 pts - PPC KERHUONNAIS</v>
      </c>
      <c r="D51" s="140"/>
      <c r="E51" s="141"/>
      <c r="F51" s="140"/>
      <c r="G51" s="142"/>
      <c r="H51" s="141"/>
      <c r="I51" s="140"/>
      <c r="J51" s="136"/>
      <c r="K51" s="137"/>
      <c r="L51" s="137"/>
      <c r="M51" s="138"/>
      <c r="N51" s="137"/>
      <c r="O51" s="137"/>
      <c r="P51" s="138"/>
      <c r="Q51" s="137"/>
      <c r="R51" s="26"/>
      <c r="S51" s="42"/>
      <c r="T51" s="43"/>
      <c r="U51" s="70"/>
      <c r="V51" s="43"/>
      <c r="W51" s="43"/>
      <c r="X51" s="70"/>
      <c r="Y51" s="28"/>
      <c r="Z51" s="26"/>
      <c r="AA51" s="19"/>
      <c r="AB51" s="19"/>
      <c r="AC51" s="81"/>
      <c r="AD51" s="19"/>
      <c r="AE51" s="19"/>
      <c r="AF51" s="81"/>
      <c r="AG51" s="19"/>
      <c r="AH51" s="19"/>
      <c r="AI51" s="19"/>
      <c r="AJ51" s="19"/>
      <c r="AK51" s="19"/>
      <c r="AL51" s="19"/>
      <c r="AM51" s="19"/>
      <c r="AN51" s="19"/>
      <c r="AO51" s="19"/>
      <c r="AP51" s="41"/>
      <c r="AU51" s="14"/>
    </row>
    <row r="52" spans="1:47" ht="15.75" customHeight="1" x14ac:dyDescent="0.25">
      <c r="A52" s="110"/>
      <c r="B52" s="45"/>
      <c r="C52" s="46"/>
      <c r="D52" s="46"/>
      <c r="E52" s="69"/>
      <c r="F52" s="46"/>
      <c r="G52" s="46"/>
      <c r="H52" s="69"/>
      <c r="I52" s="28"/>
      <c r="J52" s="30"/>
      <c r="K52" s="35"/>
      <c r="L52" s="30"/>
      <c r="M52" s="44"/>
      <c r="N52" s="30"/>
      <c r="O52" s="30"/>
      <c r="P52" s="44"/>
      <c r="Q52" s="30"/>
      <c r="R52" s="47"/>
      <c r="S52" s="48"/>
      <c r="T52" s="49"/>
      <c r="U52" s="77"/>
      <c r="V52" s="49"/>
      <c r="W52" s="49"/>
      <c r="X52" s="77"/>
      <c r="Y52" s="93">
        <v>8</v>
      </c>
      <c r="Z52" s="17">
        <f>IF(AND(VLOOKUP(R15,NP,12,FALSE)=0,VLOOKUP(R15,NP,22,FALSE)=0),"",IF(VLOOKUP(R15,NP,12,FALSE)=0,VLOOKUP(R15,NP,4,FALSE),IF(VLOOKUP(R15,NP,22,FALSE)=0,VLOOKUP(R15,NP,14,FALSE),"")))</f>
        <v>803</v>
      </c>
      <c r="AA52" s="18" t="str">
        <f>IF(Z52="","",IF(VLOOKUP(R15,NP,12,FALSE)=0,CONCATENATE(VLOOKUP(R15,NP,5,FALSE),"  ",VLOOKUP(R15,NP,6,FALSE)),IF(VLOOKUP(R15,NP,22,FALSE)=0,CONCATENATE(VLOOKUP(R15,NP,15,FALSE),"  ",VLOOKUP(R15,NP,16,FALSE)),"")))</f>
        <v>LE COZ  Tyfenn</v>
      </c>
      <c r="AB52" s="18"/>
      <c r="AC52" s="68"/>
      <c r="AD52" s="18"/>
      <c r="AE52" s="18"/>
      <c r="AF52" s="68"/>
      <c r="AG52" s="18"/>
      <c r="AH52" s="26"/>
      <c r="AI52" s="19"/>
      <c r="AJ52" s="19"/>
      <c r="AK52" s="19"/>
      <c r="AL52" s="19"/>
      <c r="AM52" s="19"/>
      <c r="AN52" s="19"/>
      <c r="AO52" s="19"/>
      <c r="AP52" s="41"/>
      <c r="AU52" s="14"/>
    </row>
    <row r="53" spans="1:47" ht="12" customHeight="1" x14ac:dyDescent="0.25">
      <c r="A53" s="110"/>
      <c r="B53" s="28"/>
      <c r="C53" s="43"/>
      <c r="D53" s="43"/>
      <c r="E53" s="70"/>
      <c r="F53" s="43"/>
      <c r="G53" s="43"/>
      <c r="H53" s="70"/>
      <c r="I53" s="30"/>
      <c r="J53" s="30"/>
      <c r="K53" s="35"/>
      <c r="L53" s="30"/>
      <c r="M53" s="44"/>
      <c r="N53" s="30"/>
      <c r="O53" s="30"/>
      <c r="P53" s="44"/>
      <c r="Q53" s="30"/>
      <c r="R53" s="47"/>
      <c r="S53" s="50"/>
      <c r="T53" s="51"/>
      <c r="U53" s="69"/>
      <c r="V53" s="51"/>
      <c r="W53" s="51"/>
      <c r="X53" s="69"/>
      <c r="Y53" s="28"/>
      <c r="Z53" s="29"/>
      <c r="AA53" s="27" t="str">
        <f>IF(Z52="","",IF(VLOOKUP(R15,NP,12,FALSE)=0,CONCATENATE(VLOOKUP(R15,NP,8,FALSE)," pts - ",VLOOKUP(R15,NP,11,FALSE)),IF(VLOOKUP(R15,NP,22,FALSE)=0,CONCATENATE(VLOOKUP(R15,NP,18,FALSE)," pts - ",VLOOKUP(R15,NP,21,FALSE)),"")))</f>
        <v>1308 pts - PLOMEUR TT</v>
      </c>
      <c r="AB53" s="27"/>
      <c r="AC53" s="82"/>
      <c r="AD53" s="27"/>
      <c r="AE53" s="27"/>
      <c r="AF53" s="82"/>
      <c r="AG53" s="52"/>
      <c r="AH53" s="23"/>
      <c r="AI53" s="19"/>
      <c r="AJ53" s="19"/>
      <c r="AK53" s="19"/>
      <c r="AL53" s="19"/>
      <c r="AM53" s="19"/>
      <c r="AN53" s="19"/>
      <c r="AO53" s="19"/>
      <c r="AP53" s="41"/>
      <c r="AU53" s="14"/>
    </row>
    <row r="54" spans="1:47" ht="12" customHeight="1" x14ac:dyDescent="0.25">
      <c r="A54" s="110"/>
      <c r="B54" s="28"/>
      <c r="C54" s="76"/>
      <c r="D54" s="76"/>
      <c r="E54" s="76"/>
      <c r="F54" s="76"/>
      <c r="G54" s="76"/>
      <c r="H54" s="76"/>
      <c r="I54" s="30"/>
      <c r="J54" s="45"/>
      <c r="K54" s="53"/>
      <c r="L54" s="46"/>
      <c r="M54" s="69"/>
      <c r="N54" s="46"/>
      <c r="O54" s="46"/>
      <c r="P54" s="69"/>
      <c r="Q54" s="28"/>
      <c r="R54" s="47"/>
      <c r="S54" s="54"/>
      <c r="T54" s="55"/>
      <c r="U54" s="76"/>
      <c r="V54" s="55"/>
      <c r="W54" s="55"/>
      <c r="X54" s="76"/>
      <c r="Y54" s="28"/>
      <c r="Z54" s="101">
        <v>18</v>
      </c>
      <c r="AA54" s="95" t="s">
        <v>6</v>
      </c>
      <c r="AB54" s="95"/>
      <c r="AC54" s="96" t="str">
        <f>IF(VLOOKUP(Z54,NP,32,FALSE)="","",IF(VLOOKUP(Z54,NP,32,FALSE)=0,"",VLOOKUP(Z54,NP,32,FALSE)))</f>
        <v/>
      </c>
      <c r="AD54" s="97" t="str">
        <f>IF(VLOOKUP(Z54,NP,33,FALSE)="","",IF(VLOOKUP(Z54,NP,34,FALSE)=2,"",VLOOKUP(Z54,NP,34,FALSE)))</f>
        <v/>
      </c>
      <c r="AE54" s="97"/>
      <c r="AF54" s="98" t="str">
        <f>IF(VLOOKUP(Z54,NP,33,FALSE)="","",IF(VLOOKUP(Z54,NP,33,FALSE)=0,"",VLOOKUP(Z54,NP,33,FALSE)))</f>
        <v/>
      </c>
      <c r="AG54" s="99"/>
      <c r="AH54" s="21">
        <f>IF(VLOOKUP(Z54,NP,12,FALSE)=1,VLOOKUP(Z54,NP,4,FALSE),IF(VLOOKUP(Z54,NP,22,FALSE)=1,VLOOKUP(Z54,NP,14,FALSE),""))</f>
        <v>803</v>
      </c>
      <c r="AI54" s="18" t="str">
        <f>IF(AH54="","",IF(VLOOKUP(Z54,NP,12,FALSE)=1,CONCATENATE(VLOOKUP(Z54,NP,5,FALSE),"  ",VLOOKUP(Z54,NP,6,FALSE)),IF(VLOOKUP(Z54,NP,22,FALSE)=1,CONCATENATE(VLOOKUP(Z54,NP,15,FALSE),"  ",VLOOKUP(Z54,NP,16,FALSE)),"")))</f>
        <v>LE COZ  Tyfenn</v>
      </c>
      <c r="AJ54" s="18"/>
      <c r="AK54" s="18"/>
      <c r="AL54" s="18"/>
      <c r="AM54" s="18"/>
      <c r="AN54" s="18"/>
      <c r="AO54" s="18"/>
      <c r="AP54" s="31" t="s">
        <v>10</v>
      </c>
      <c r="AU54" s="14"/>
    </row>
    <row r="55" spans="1:47" ht="12" customHeight="1" x14ac:dyDescent="0.25">
      <c r="A55" s="110"/>
      <c r="B55" s="28"/>
      <c r="C55" s="28"/>
      <c r="D55" s="28"/>
      <c r="E55" s="71"/>
      <c r="F55" s="28"/>
      <c r="G55" s="28"/>
      <c r="H55" s="71"/>
      <c r="I55" s="30"/>
      <c r="J55" s="28"/>
      <c r="K55" s="42"/>
      <c r="L55" s="43"/>
      <c r="M55" s="70"/>
      <c r="N55" s="43"/>
      <c r="O55" s="43"/>
      <c r="P55" s="70"/>
      <c r="Q55" s="30"/>
      <c r="R55" s="47"/>
      <c r="S55" s="56"/>
      <c r="T55" s="57"/>
      <c r="U55" s="78"/>
      <c r="V55" s="57"/>
      <c r="W55" s="57"/>
      <c r="X55" s="78"/>
      <c r="Y55" s="28"/>
      <c r="Z55" s="19"/>
      <c r="AA55" s="19"/>
      <c r="AB55" s="19"/>
      <c r="AC55" s="81"/>
      <c r="AD55" s="19"/>
      <c r="AE55" s="19"/>
      <c r="AF55" s="81"/>
      <c r="AG55" s="29"/>
      <c r="AH55" s="22"/>
      <c r="AI55" s="24" t="str">
        <f>IF(AH54="","",IF(VLOOKUP(Z54,NP,12,FALSE)=1,CONCATENATE(VLOOKUP(Z54,NP,8,FALSE)," pts - ",VLOOKUP(Z54,NP,11,FALSE)),IF(VLOOKUP(Z54,NP,22,FALSE)=1,CONCATENATE(VLOOKUP(Z54,NP,18,FALSE)," pts - ",VLOOKUP(Z54,NP,21,FALSE)),"")))</f>
        <v>1308 pts - PLOMEUR TT</v>
      </c>
      <c r="AJ55" s="24"/>
      <c r="AK55" s="24"/>
      <c r="AL55" s="24"/>
      <c r="AM55" s="24"/>
      <c r="AN55" s="24"/>
      <c r="AO55" s="24"/>
      <c r="AP55" s="41"/>
      <c r="AU55" s="14"/>
    </row>
    <row r="56" spans="1:47" ht="12" customHeight="1" x14ac:dyDescent="0.25">
      <c r="A56" s="110"/>
      <c r="B56" s="45"/>
      <c r="C56" s="46"/>
      <c r="D56" s="46"/>
      <c r="E56" s="69"/>
      <c r="F56" s="46"/>
      <c r="G56" s="46"/>
      <c r="H56" s="69"/>
      <c r="I56" s="28"/>
      <c r="J56" s="47"/>
      <c r="K56" s="54"/>
      <c r="L56" s="55"/>
      <c r="M56" s="76"/>
      <c r="N56" s="55"/>
      <c r="O56" s="55"/>
      <c r="P56" s="76"/>
      <c r="Q56" s="30"/>
      <c r="R56" s="47"/>
      <c r="S56" s="58"/>
      <c r="T56" s="34"/>
      <c r="U56" s="88"/>
      <c r="V56" s="34"/>
      <c r="W56" s="34"/>
      <c r="X56" s="88"/>
      <c r="Y56" s="93">
        <v>9</v>
      </c>
      <c r="Z56" s="17">
        <f>IF(AND(VLOOKUP(R39,NP,12,FALSE)=0,VLOOKUP(R39,NP,22,FALSE)=0),"",IF(VLOOKUP(R39,NP,12,FALSE)=0,VLOOKUP(R39,NP,4,FALSE),IF(VLOOKUP(R39,NP,22,FALSE)=0,VLOOKUP(R39,NP,14,FALSE),"")))</f>
        <v>802</v>
      </c>
      <c r="AA56" s="18" t="str">
        <f>IF(Z56="","",IF(VLOOKUP(R39,NP,12,FALSE)=0,CONCATENATE(VLOOKUP(R39,NP,5,FALSE),"  ",VLOOKUP(R39,NP,6,FALSE)),IF(VLOOKUP(R39,NP,22,FALSE)=0,CONCATENATE(VLOOKUP(R39,NP,15,FALSE),"  ",VLOOKUP(R39,NP,16,FALSE)),"")))</f>
        <v>OGOR  Katell</v>
      </c>
      <c r="AB56" s="18"/>
      <c r="AC56" s="68"/>
      <c r="AD56" s="18"/>
      <c r="AE56" s="18"/>
      <c r="AF56" s="68"/>
      <c r="AG56" s="18"/>
      <c r="AH56" s="23"/>
      <c r="AI56" s="24" t="str">
        <f>IF(AH54="","",CONCATENATE(IF(VLOOKUP(Z54,NP,23,FALSE)="","",IF(VLOOKUP(Z54,NP,12,FALSE)=1,VLOOKUP(Z54,NP,23,FALSE),-VLOOKUP(Z54,NP,23,FALSE))),IF(VLOOKUP(Z54,NP,24,FALSE)="","",CONCATENATE(" / ",IF(VLOOKUP(Z54,NP,12,FALSE)=1,VLOOKUP(Z54,NP,24,FALSE),-VLOOKUP(Z54,NP,24,FALSE)))),IF(VLOOKUP(Z54,NP,25,FALSE)="","",CONCATENATE(" / ",IF(VLOOKUP(Z54,NP,12,FALSE)=1,VLOOKUP(Z54,NP,25,FALSE),-VLOOKUP(Z54,NP,25,FALSE)))),IF(VLOOKUP(Z54,NP,26,FALSE)="","",CONCATENATE(" / ",IF(VLOOKUP(Z54,NP,12,FALSE)=1,VLOOKUP(Z54,NP,26,FALSE),-VLOOKUP(Z54,NP,26,FALSE)))),IF(VLOOKUP(Z54,NP,27,FALSE)="","",CONCATENATE(" / ",IF(VLOOKUP(Z54,NP,12,FALSE)=1,VLOOKUP(Z54,NP,27,FALSE),-VLOOKUP(Z54,NP,27,FALSE)))),IF(VLOOKUP(Z54,NP,28)="","",CONCATENATE(" / ",IF(VLOOKUP(Z54,NP,12)=1,VLOOKUP(Z54,NP,28),-VLOOKUP(Z54,NP,28)))),IF(VLOOKUP(Z54,NP,29)="","",CONCATENATE(" / ",IF(VLOOKUP(Z54,NP,12)=1,VLOOKUP(Z54,NP,29),-VLOOKUP(Z54,NP,29))))))</f>
        <v/>
      </c>
      <c r="AJ56" s="24"/>
      <c r="AK56" s="24"/>
      <c r="AL56" s="24"/>
      <c r="AM56" s="24"/>
      <c r="AN56" s="24"/>
      <c r="AO56" s="24"/>
      <c r="AP56" s="41"/>
      <c r="AU56" s="14"/>
    </row>
    <row r="57" spans="1:47" ht="12" customHeight="1" x14ac:dyDescent="0.25">
      <c r="A57" s="110"/>
      <c r="B57" s="47"/>
      <c r="C57" s="43"/>
      <c r="D57" s="43"/>
      <c r="E57" s="70"/>
      <c r="F57" s="43"/>
      <c r="G57" s="43"/>
      <c r="H57" s="70"/>
      <c r="I57" s="30"/>
      <c r="J57" s="47"/>
      <c r="K57" s="112"/>
      <c r="L57" s="76"/>
      <c r="M57" s="76"/>
      <c r="N57" s="76"/>
      <c r="O57" s="76"/>
      <c r="P57" s="76"/>
      <c r="Q57" s="30"/>
      <c r="R57" s="47"/>
      <c r="S57" s="19"/>
      <c r="T57" s="19"/>
      <c r="U57" s="81"/>
      <c r="V57" s="19"/>
      <c r="W57" s="19"/>
      <c r="X57" s="81"/>
      <c r="Y57" s="28"/>
      <c r="Z57" s="29"/>
      <c r="AA57" s="27" t="str">
        <f>IF(Z56="","",IF(VLOOKUP(R39,NP,12,FALSE)=0,CONCATENATE(VLOOKUP(R39,NP,8,FALSE)," pts - ",VLOOKUP(R39,NP,11,FALSE)),IF(VLOOKUP(R39,NP,22,FALSE)=0,CONCATENATE(VLOOKUP(R39,NP,18,FALSE)," pts - ",VLOOKUP(R39,NP,21,FALSE)),"")))</f>
        <v>1506 pts - PPC KERHUONNAIS</v>
      </c>
      <c r="AB57" s="27"/>
      <c r="AC57" s="82"/>
      <c r="AD57" s="27"/>
      <c r="AE57" s="27"/>
      <c r="AF57" s="82"/>
      <c r="AG57" s="27"/>
      <c r="AH57" s="59"/>
      <c r="AI57" s="19"/>
      <c r="AJ57" s="19"/>
      <c r="AK57" s="19"/>
      <c r="AL57" s="19"/>
      <c r="AM57" s="19"/>
      <c r="AN57" s="19"/>
      <c r="AO57" s="29"/>
      <c r="AP57" s="38"/>
      <c r="AU57" s="14"/>
    </row>
    <row r="58" spans="1:47" ht="12" customHeight="1" x14ac:dyDescent="0.25">
      <c r="A58" s="110"/>
      <c r="B58" s="45"/>
      <c r="C58" s="46"/>
      <c r="D58" s="46"/>
      <c r="E58" s="69"/>
      <c r="F58" s="46"/>
      <c r="G58" s="46"/>
      <c r="H58" s="69"/>
      <c r="I58" s="28"/>
      <c r="J58" s="47"/>
      <c r="K58" s="39"/>
      <c r="L58" s="28"/>
      <c r="M58" s="71"/>
      <c r="N58" s="28"/>
      <c r="O58" s="28"/>
      <c r="P58" s="71"/>
      <c r="Q58" s="30"/>
      <c r="R58" s="47"/>
      <c r="S58" s="19"/>
      <c r="T58" s="19"/>
      <c r="U58" s="81"/>
      <c r="V58" s="19"/>
      <c r="W58" s="19"/>
      <c r="X58" s="81"/>
      <c r="Y58" s="28"/>
      <c r="Z58" s="26"/>
      <c r="AA58" s="32"/>
      <c r="AB58" s="33"/>
      <c r="AC58" s="79"/>
      <c r="AD58" s="33"/>
      <c r="AE58" s="33"/>
      <c r="AF58" s="79"/>
      <c r="AG58" s="34"/>
      <c r="AH58" s="17">
        <f>IF(AND(VLOOKUP(Z54,NP,12,FALSE)=0,VLOOKUP(Z54,NP,22,FALSE)=0),"",IF(VLOOKUP(Z54,NP,12,FALSE)=0,VLOOKUP(Z54,NP,4,FALSE),IF(VLOOKUP(Z54,NP,22,FALSE)=0,VLOOKUP(Z54,NP,14,FALSE),"")))</f>
        <v>802</v>
      </c>
      <c r="AI58" s="18" t="str">
        <f>IF(AH58="","",IF(VLOOKUP(Z54,NP,12,FALSE)=0,CONCATENATE(VLOOKUP(Z54,NP,5,FALSE),"  ",VLOOKUP(Z54,NP,6,FALSE)),IF(VLOOKUP(Z54,NP,22,FALSE)=0,CONCATENATE(VLOOKUP(Z54,NP,15,FALSE),"  ",VLOOKUP(Z54,NP,16,FALSE)),"")))</f>
        <v>OGOR  Katell</v>
      </c>
      <c r="AJ58" s="18"/>
      <c r="AK58" s="18"/>
      <c r="AL58" s="18"/>
      <c r="AM58" s="18"/>
      <c r="AN58" s="18"/>
      <c r="AO58" s="18"/>
      <c r="AP58" s="31" t="s">
        <v>11</v>
      </c>
      <c r="AU58" s="14"/>
    </row>
    <row r="59" spans="1:47" ht="12" customHeight="1" x14ac:dyDescent="0.25">
      <c r="A59" s="110"/>
      <c r="B59" s="28"/>
      <c r="C59" s="43"/>
      <c r="D59" s="43"/>
      <c r="E59" s="70"/>
      <c r="F59" s="43"/>
      <c r="G59" s="43"/>
      <c r="H59" s="70"/>
      <c r="I59" s="30"/>
      <c r="J59" s="47"/>
      <c r="K59" s="39"/>
      <c r="L59" s="28"/>
      <c r="M59" s="71"/>
      <c r="N59" s="28"/>
      <c r="O59" s="28"/>
      <c r="P59" s="71"/>
      <c r="Q59" s="30"/>
      <c r="R59" s="47"/>
      <c r="S59" s="19"/>
      <c r="T59" s="19"/>
      <c r="U59" s="81"/>
      <c r="V59" s="19"/>
      <c r="W59" s="19"/>
      <c r="X59" s="81"/>
      <c r="Y59" s="28"/>
      <c r="Z59" s="26"/>
      <c r="AA59" s="25"/>
      <c r="AB59" s="25"/>
      <c r="AC59" s="87"/>
      <c r="AD59" s="25"/>
      <c r="AE59" s="25"/>
      <c r="AF59" s="87"/>
      <c r="AG59" s="19"/>
      <c r="AH59" s="29"/>
      <c r="AI59" s="24" t="str">
        <f>IF(AH58="","",IF(VLOOKUP(Z54,NP,12,FALSE)=0,CONCATENATE(VLOOKUP(Z54,NP,8,FALSE)," pts - ",VLOOKUP(Z54,NP,11,FALSE)),IF(VLOOKUP(Z54,NP,22,FALSE)=0,CONCATENATE(VLOOKUP(Z54,NP,18,FALSE)," pts - ",VLOOKUP(Z54,NP,21,FALSE)),"")))</f>
        <v>1506 pts - PPC KERHUONNAIS</v>
      </c>
      <c r="AJ59" s="24"/>
      <c r="AK59" s="24"/>
      <c r="AL59" s="24"/>
      <c r="AM59" s="24"/>
      <c r="AN59" s="24"/>
      <c r="AO59" s="24"/>
      <c r="AP59" s="41"/>
      <c r="AU59" s="14"/>
    </row>
    <row r="60" spans="1:47" ht="12" customHeight="1" x14ac:dyDescent="0.25">
      <c r="A60" s="110"/>
      <c r="B60" s="28"/>
      <c r="C60" s="76"/>
      <c r="D60" s="76"/>
      <c r="E60" s="76"/>
      <c r="F60" s="76"/>
      <c r="G60" s="76"/>
      <c r="H60" s="76"/>
      <c r="I60" s="30"/>
      <c r="J60" s="45"/>
      <c r="K60" s="53"/>
      <c r="L60" s="46"/>
      <c r="M60" s="69"/>
      <c r="N60" s="46"/>
      <c r="O60" s="46"/>
      <c r="P60" s="69"/>
      <c r="Q60" s="28"/>
      <c r="R60" s="47"/>
      <c r="S60" s="19"/>
      <c r="T60" s="55"/>
      <c r="U60" s="76"/>
      <c r="V60" s="55"/>
      <c r="W60" s="55"/>
      <c r="X60" s="76"/>
      <c r="Y60" s="28"/>
      <c r="Z60" s="26"/>
      <c r="AU60" s="14"/>
    </row>
    <row r="61" spans="1:47" ht="12" customHeight="1" x14ac:dyDescent="0.25">
      <c r="A61" s="110"/>
      <c r="B61" s="28"/>
      <c r="C61" s="28"/>
      <c r="D61" s="28"/>
      <c r="E61" s="71"/>
      <c r="F61" s="28"/>
      <c r="G61" s="28"/>
      <c r="H61" s="71"/>
      <c r="I61" s="30"/>
      <c r="J61" s="47"/>
      <c r="K61" s="42"/>
      <c r="L61" s="43"/>
      <c r="M61" s="70"/>
      <c r="N61" s="43"/>
      <c r="O61" s="43"/>
      <c r="P61" s="70"/>
      <c r="Q61" s="28"/>
      <c r="R61" s="107"/>
      <c r="S61" s="108"/>
      <c r="T61" s="108"/>
      <c r="U61" s="108"/>
      <c r="V61" s="108"/>
      <c r="W61" s="108"/>
      <c r="X61" s="108"/>
      <c r="Y61" s="109"/>
      <c r="Z61" s="107"/>
      <c r="AA61" s="108"/>
      <c r="AB61" s="108"/>
      <c r="AC61" s="108"/>
      <c r="AD61" s="108"/>
      <c r="AE61" s="108"/>
      <c r="AF61" s="108"/>
      <c r="AG61" s="109"/>
      <c r="AU61" s="14"/>
    </row>
    <row r="62" spans="1:47" ht="12" customHeight="1" x14ac:dyDescent="0.3">
      <c r="A62" s="110"/>
      <c r="B62" s="28"/>
      <c r="C62" s="28"/>
      <c r="D62" s="28"/>
      <c r="E62" s="71"/>
      <c r="F62" s="28"/>
      <c r="G62" s="28"/>
      <c r="H62" s="71"/>
      <c r="I62" s="30"/>
      <c r="J62" s="47"/>
      <c r="K62" s="42"/>
      <c r="L62" s="43"/>
      <c r="M62" s="70"/>
      <c r="N62" s="43"/>
      <c r="O62" s="43"/>
      <c r="P62" s="70"/>
      <c r="Q62" s="28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U62" s="14"/>
    </row>
    <row r="63" spans="1:47" ht="12" customHeight="1" x14ac:dyDescent="0.25">
      <c r="A63" s="110"/>
      <c r="B63" s="47"/>
      <c r="C63" s="43"/>
      <c r="D63" s="43"/>
      <c r="E63" s="70"/>
      <c r="F63" s="43"/>
      <c r="G63" s="43"/>
      <c r="H63" s="70"/>
      <c r="I63" s="30"/>
      <c r="J63" s="30"/>
      <c r="K63" s="37"/>
      <c r="L63" s="29"/>
      <c r="M63" s="83"/>
      <c r="N63" s="29"/>
      <c r="O63" s="29"/>
      <c r="P63" s="83"/>
      <c r="Q63" s="19"/>
      <c r="R63" s="40" t="s">
        <v>12</v>
      </c>
      <c r="S63" s="40"/>
      <c r="T63" s="40"/>
      <c r="U63" s="40"/>
      <c r="V63" s="40"/>
      <c r="W63" s="40"/>
      <c r="X63" s="40"/>
      <c r="Y63" s="40"/>
      <c r="Z63" s="40" t="s">
        <v>13</v>
      </c>
      <c r="AA63" s="40"/>
      <c r="AB63" s="40"/>
      <c r="AC63" s="40"/>
      <c r="AD63" s="40"/>
      <c r="AE63" s="40"/>
      <c r="AF63" s="40"/>
      <c r="AG63" s="40"/>
      <c r="AH63" s="19"/>
      <c r="AI63" s="19"/>
      <c r="AJ63" s="19"/>
      <c r="AK63" s="19"/>
      <c r="AL63" s="19"/>
      <c r="AM63" s="19"/>
      <c r="AN63" s="19"/>
      <c r="AO63" s="19"/>
      <c r="AP63" s="41"/>
      <c r="AQ63" s="19"/>
      <c r="AR63" s="19"/>
      <c r="AS63" s="19"/>
      <c r="AT63" s="19"/>
      <c r="AU63" s="41"/>
    </row>
    <row r="64" spans="1:47" ht="12" customHeight="1" x14ac:dyDescent="0.3">
      <c r="A64" s="110"/>
      <c r="B64" s="45"/>
      <c r="C64" s="46"/>
      <c r="D64" s="46"/>
      <c r="E64" s="69"/>
      <c r="F64" s="46"/>
      <c r="G64" s="46"/>
      <c r="H64" s="69"/>
      <c r="I64" s="28"/>
      <c r="J64" s="30"/>
      <c r="K64" s="60"/>
      <c r="L64" s="61"/>
      <c r="M64" s="84"/>
      <c r="N64" s="61"/>
      <c r="O64" s="61"/>
      <c r="P64" s="84"/>
      <c r="Q64" s="62"/>
      <c r="R64" s="26"/>
      <c r="S64" s="111"/>
      <c r="T64" s="111"/>
      <c r="U64" s="111"/>
      <c r="V64" s="111"/>
      <c r="W64" s="111"/>
      <c r="X64" s="111"/>
      <c r="Y64" s="62"/>
      <c r="Z64" s="63"/>
      <c r="AA64" s="62"/>
      <c r="AB64" s="62"/>
      <c r="AC64" s="86"/>
      <c r="AD64" s="62"/>
      <c r="AE64" s="62"/>
      <c r="AF64" s="86"/>
      <c r="AG64" s="62"/>
      <c r="AH64" s="63"/>
      <c r="AI64" s="62"/>
      <c r="AJ64" s="62"/>
      <c r="AK64" s="62"/>
      <c r="AL64" s="62"/>
      <c r="AM64" s="62"/>
      <c r="AN64" s="62"/>
      <c r="AO64" s="62"/>
      <c r="AP64" s="41"/>
      <c r="AQ64" s="19"/>
      <c r="AR64" s="19"/>
      <c r="AS64" s="19"/>
      <c r="AT64" s="19"/>
      <c r="AU64" s="41"/>
    </row>
    <row r="65" spans="1:47" ht="12" customHeight="1" x14ac:dyDescent="0.3">
      <c r="A65" s="110"/>
      <c r="B65" s="28"/>
      <c r="C65" s="43"/>
      <c r="D65" s="43"/>
      <c r="E65" s="70"/>
      <c r="F65" s="43"/>
      <c r="G65" s="43"/>
      <c r="H65" s="70"/>
      <c r="I65" s="30"/>
      <c r="J65" s="30"/>
      <c r="K65" s="64"/>
      <c r="L65" s="65"/>
      <c r="M65" s="85"/>
      <c r="N65" s="65"/>
      <c r="O65" s="65"/>
      <c r="P65" s="85"/>
      <c r="Q65" s="93">
        <v>4</v>
      </c>
      <c r="R65" s="17">
        <f>IF(AND(VLOOKUP(J9,NP,12,FALSE)=0,VLOOKUP(J9,NP,22,FALSE)=0),"",IF(VLOOKUP(J9,NP,12,FALSE)=0,VLOOKUP(J9,NP,4,FALSE),IF(VLOOKUP(J9,NP,22,FALSE)=0,VLOOKUP(J9,NP,14,FALSE),"")))</f>
        <v>808</v>
      </c>
      <c r="S65" s="18" t="str">
        <f>IF(R65="","",IF(VLOOKUP(J9,NP,12,FALSE)=0,CONCATENATE(VLOOKUP(J9,NP,5,FALSE),"  ",VLOOKUP(J9,NP,6,FALSE)),IF(VLOOKUP(J9,NP,22,FALSE)=0,CONCATENATE(VLOOKUP(J9,NP,15,FALSE),"  ",VLOOKUP(J9,NP,16,FALSE)),"")))</f>
        <v>PENNAMEN  Camille</v>
      </c>
      <c r="T65" s="18"/>
      <c r="U65" s="68"/>
      <c r="V65" s="18"/>
      <c r="W65" s="18"/>
      <c r="X65" s="68"/>
      <c r="Y65" s="18"/>
      <c r="Z65" s="26"/>
      <c r="AA65" s="19"/>
      <c r="AB65" s="19"/>
      <c r="AC65" s="81"/>
      <c r="AD65" s="19"/>
      <c r="AE65" s="19"/>
      <c r="AF65" s="81"/>
      <c r="AG65" s="19"/>
      <c r="AH65" s="26"/>
      <c r="AI65" s="19"/>
      <c r="AJ65" s="19"/>
      <c r="AK65" s="19"/>
      <c r="AL65" s="19"/>
      <c r="AM65" s="19"/>
      <c r="AN65" s="19"/>
      <c r="AO65" s="19"/>
      <c r="AP65" s="41"/>
      <c r="AQ65" s="19"/>
      <c r="AR65" s="19"/>
      <c r="AS65" s="19"/>
      <c r="AT65" s="19"/>
      <c r="AU65" s="41"/>
    </row>
    <row r="66" spans="1:47" ht="12" customHeight="1" x14ac:dyDescent="0.3">
      <c r="A66" s="110"/>
      <c r="B66" s="28"/>
      <c r="C66" s="76"/>
      <c r="D66" s="76"/>
      <c r="E66" s="76"/>
      <c r="F66" s="76"/>
      <c r="G66" s="76"/>
      <c r="H66" s="76"/>
      <c r="I66" s="30"/>
      <c r="J66" s="45"/>
      <c r="K66" s="60"/>
      <c r="L66" s="61"/>
      <c r="M66" s="84"/>
      <c r="N66" s="61"/>
      <c r="O66" s="61"/>
      <c r="P66" s="84"/>
      <c r="Q66" s="62"/>
      <c r="R66" s="29"/>
      <c r="S66" s="27" t="str">
        <f>IF(R65="","",IF(VLOOKUP(J9,NP,12,FALSE)=0,CONCATENATE(VLOOKUP(J9,NP,8,FALSE)," pts - ",VLOOKUP(J9,NP,11,FALSE)),IF(VLOOKUP(J9,NP,22,FALSE)=0,CONCATENATE(VLOOKUP(J9,NP,18,FALSE)," pts - ",VLOOKUP(J9,NP,21,FALSE)),"")))</f>
        <v>1067 pts - QUIMPER CORNOUAILLE TT</v>
      </c>
      <c r="T66" s="27"/>
      <c r="U66" s="82"/>
      <c r="V66" s="27"/>
      <c r="W66" s="27"/>
      <c r="X66" s="82"/>
      <c r="Y66" s="52"/>
      <c r="Z66" s="94">
        <v>5</v>
      </c>
      <c r="AA66" s="100"/>
      <c r="AB66" s="102"/>
      <c r="AC66" s="103"/>
      <c r="AD66" s="102"/>
      <c r="AE66" s="102"/>
      <c r="AF66" s="103"/>
      <c r="AG66" s="1"/>
      <c r="AH66" s="26"/>
      <c r="AI66" s="19"/>
      <c r="AJ66" s="19"/>
      <c r="AK66" s="19"/>
      <c r="AL66" s="19"/>
      <c r="AM66" s="19"/>
      <c r="AN66" s="19"/>
      <c r="AO66" s="19"/>
      <c r="AP66" s="41"/>
      <c r="AQ66" s="19"/>
      <c r="AR66" s="19"/>
      <c r="AS66" s="19"/>
      <c r="AT66" s="19"/>
      <c r="AU66" s="41"/>
    </row>
    <row r="67" spans="1:47" ht="12" customHeight="1" x14ac:dyDescent="0.3">
      <c r="A67" s="110"/>
      <c r="B67" s="28"/>
      <c r="C67" s="28"/>
      <c r="D67" s="28"/>
      <c r="E67" s="71"/>
      <c r="F67" s="28"/>
      <c r="G67" s="28"/>
      <c r="H67" s="71"/>
      <c r="I67" s="30"/>
      <c r="J67" s="28"/>
      <c r="K67" s="60"/>
      <c r="L67" s="61"/>
      <c r="M67" s="84"/>
      <c r="N67" s="61"/>
      <c r="O67" s="61"/>
      <c r="P67" s="84"/>
      <c r="Q67" s="62"/>
      <c r="R67" s="101">
        <v>16</v>
      </c>
      <c r="S67" s="95" t="s">
        <v>6</v>
      </c>
      <c r="T67" s="95"/>
      <c r="U67" s="96" t="str">
        <f>IF(VLOOKUP(R67,NP,32,FALSE)="","",IF(VLOOKUP(R67,NP,32,FALSE)=0,"",VLOOKUP(R67,NP,32,FALSE)))</f>
        <v/>
      </c>
      <c r="V67" s="97" t="str">
        <f>IF(VLOOKUP(R67,NP,33,FALSE)="","",IF(VLOOKUP(R67,NP,34,FALSE)=2,"",VLOOKUP(R67,NP,34,FALSE)))</f>
        <v/>
      </c>
      <c r="W67" s="97"/>
      <c r="X67" s="98" t="str">
        <f>IF(VLOOKUP(R67,NP,33,FALSE)="","",IF(VLOOKUP(R67,NP,33,FALSE)=0,"",VLOOKUP(R67,NP,33,FALSE)))</f>
        <v/>
      </c>
      <c r="Y67" s="99"/>
      <c r="Z67" s="21">
        <f>IF(VLOOKUP(Z70,NP,4,FALSE)=0,"",VLOOKUP(Z70,NP,4,FALSE))</f>
        <v>804</v>
      </c>
      <c r="AA67" s="18" t="str">
        <f>IF(Z67="","",CONCATENATE(VLOOKUP(Z70,NP,5,FALSE),"  ",VLOOKUP(Z70,NP,6,FALSE)))</f>
        <v>FRANCES  Justine</v>
      </c>
      <c r="AB67" s="18"/>
      <c r="AC67" s="68"/>
      <c r="AD67" s="18"/>
      <c r="AE67" s="18"/>
      <c r="AF67" s="68"/>
      <c r="AG67" s="18"/>
      <c r="AH67" s="26"/>
      <c r="AI67" s="19"/>
      <c r="AJ67" s="19"/>
      <c r="AK67" s="19"/>
      <c r="AL67" s="19"/>
      <c r="AM67" s="19"/>
      <c r="AN67" s="19"/>
      <c r="AO67" s="19"/>
      <c r="AP67" s="41"/>
      <c r="AQ67" s="19"/>
      <c r="AR67" s="19"/>
      <c r="AS67" s="19"/>
      <c r="AT67" s="19"/>
      <c r="AU67" s="41"/>
    </row>
    <row r="68" spans="1:47" ht="12" customHeight="1" x14ac:dyDescent="0.3">
      <c r="A68" s="110"/>
      <c r="B68" s="45"/>
      <c r="C68" s="46"/>
      <c r="D68" s="46"/>
      <c r="E68" s="69"/>
      <c r="F68" s="46"/>
      <c r="G68" s="46"/>
      <c r="H68" s="69"/>
      <c r="I68" s="28"/>
      <c r="J68" s="47"/>
      <c r="K68" s="60"/>
      <c r="L68" s="61"/>
      <c r="M68" s="84"/>
      <c r="N68" s="61"/>
      <c r="O68" s="61"/>
      <c r="P68" s="84"/>
      <c r="Q68" s="62"/>
      <c r="R68" s="19"/>
      <c r="S68" s="19"/>
      <c r="T68" s="19"/>
      <c r="U68" s="81"/>
      <c r="V68" s="19"/>
      <c r="W68" s="19"/>
      <c r="X68" s="81"/>
      <c r="Y68" s="29"/>
      <c r="Z68" s="22"/>
      <c r="AA68" s="27" t="str">
        <f>IF(Z67="","",CONCATENATE(VLOOKUP(Z70,NP,8,FALSE)," pts - ",VLOOKUP(Z70,NP,11,FALSE)))</f>
        <v>1237 pts - TTC BREST RECOUVRANCE</v>
      </c>
      <c r="AB68" s="27"/>
      <c r="AC68" s="82"/>
      <c r="AD68" s="27"/>
      <c r="AE68" s="27"/>
      <c r="AF68" s="82"/>
      <c r="AG68" s="52"/>
      <c r="AH68" s="23"/>
      <c r="AI68" s="19"/>
      <c r="AJ68" s="19"/>
      <c r="AK68" s="19"/>
      <c r="AL68" s="19"/>
      <c r="AM68" s="19"/>
      <c r="AN68" s="19"/>
      <c r="AO68" s="19"/>
      <c r="AP68" s="66"/>
      <c r="AQ68" s="19"/>
      <c r="AR68" s="19"/>
      <c r="AS68" s="19"/>
      <c r="AT68" s="19"/>
      <c r="AU68" s="41"/>
    </row>
    <row r="69" spans="1:47" ht="12" customHeight="1" x14ac:dyDescent="0.3">
      <c r="A69" s="110"/>
      <c r="B69" s="47"/>
      <c r="C69" s="43"/>
      <c r="D69" s="43"/>
      <c r="E69" s="70"/>
      <c r="F69" s="43"/>
      <c r="G69" s="43"/>
      <c r="H69" s="70"/>
      <c r="I69" s="30"/>
      <c r="J69" s="47"/>
      <c r="K69" s="64"/>
      <c r="L69" s="65"/>
      <c r="M69" s="85"/>
      <c r="N69" s="65"/>
      <c r="O69" s="65"/>
      <c r="P69" s="85"/>
      <c r="Q69" s="93">
        <v>5</v>
      </c>
      <c r="R69" s="17">
        <f>IF(AND(VLOOKUP(J21,NP,12,FALSE)=0,VLOOKUP(J21,NP,22,FALSE)=0),"",IF(VLOOKUP(J21,NP,12,FALSE)=0,VLOOKUP(J21,NP,4,FALSE),IF(VLOOKUP(J21,NP,22,FALSE)=0,VLOOKUP(J21,NP,14,FALSE),"")))</f>
        <v>804</v>
      </c>
      <c r="S69" s="18" t="str">
        <f>IF(R69="","",IF(VLOOKUP(J21,NP,12,FALSE)=0,CONCATENATE(VLOOKUP(J21,NP,5,FALSE),"  ",VLOOKUP(J21,NP,6,FALSE)),IF(VLOOKUP(J21,NP,22,FALSE)=0,CONCATENATE(VLOOKUP(J21,NP,15,FALSE),"  ",VLOOKUP(J21,NP,16,FALSE)),"")))</f>
        <v>FRANCES  Justine</v>
      </c>
      <c r="T69" s="18"/>
      <c r="U69" s="68"/>
      <c r="V69" s="18"/>
      <c r="W69" s="18"/>
      <c r="X69" s="68"/>
      <c r="Y69" s="18"/>
      <c r="Z69" s="23"/>
      <c r="AA69" s="24" t="str">
        <f>IF(Z67="","",CONCATENATE(IF(VLOOKUP(R67,NP,23,FALSE)="","",IF(VLOOKUP(R67,NP,12,FALSE)=1,VLOOKUP(R67,NP,23,FALSE),-VLOOKUP(R67,NP,23,FALSE))),IF(VLOOKUP(R67,NP,24,FALSE)="","",CONCATENATE(" / ",IF(VLOOKUP(R67,NP,12,FALSE)=1,VLOOKUP(R67,NP,24,FALSE),-VLOOKUP(R67,NP,24,FALSE)))),IF(VLOOKUP(R67,NP,25,FALSE)="","",CONCATENATE(" / ",IF(VLOOKUP(R67,NP,12,FALSE)=1,VLOOKUP(R67,NP,25,FALSE),-VLOOKUP(R67,NP,25,FALSE)))),IF(VLOOKUP(R67,NP,26,FALSE)="","",CONCATENATE(" / ",IF(VLOOKUP(R67,NP,12,FALSE)=1,VLOOKUP(R67,NP,26,FALSE),-VLOOKUP(R67,NP,26,FALSE)))),IF(VLOOKUP(R67,NP,27,FALSE)="","",CONCATENATE(" / ",IF(VLOOKUP(R67,NP,12,FALSE)=1,VLOOKUP(R67,NP,27,FALSE),-VLOOKUP(R67,NP,27,FALSE)))),IF(VLOOKUP(R67,NP,28)="","",CONCATENATE(" / ",IF(VLOOKUP(R67,NP,12)=1,VLOOKUP(R67,NP,28),-VLOOKUP(R67,NP,28)))),IF(VLOOKUP(R67,NP,29)="","",CONCATENATE(" / ",IF(VLOOKUP(R67,NP,12)=1,VLOOKUP(R67,NP,29),-VLOOKUP(R67,NP,29))))))</f>
        <v/>
      </c>
      <c r="AB69" s="24"/>
      <c r="AC69" s="80"/>
      <c r="AD69" s="24"/>
      <c r="AE69" s="24"/>
      <c r="AF69" s="80"/>
      <c r="AG69" s="67"/>
      <c r="AH69" s="23"/>
      <c r="AI69" s="19"/>
      <c r="AJ69" s="19"/>
      <c r="AK69" s="19"/>
      <c r="AL69" s="19"/>
      <c r="AM69" s="19"/>
      <c r="AN69" s="19"/>
      <c r="AO69" s="19"/>
      <c r="AP69" s="66"/>
      <c r="AQ69" s="19"/>
      <c r="AR69" s="19"/>
      <c r="AS69" s="19"/>
      <c r="AT69" s="19"/>
      <c r="AU69" s="41"/>
    </row>
    <row r="70" spans="1:47" ht="12" customHeight="1" x14ac:dyDescent="0.3">
      <c r="A70" s="110"/>
      <c r="B70" s="45"/>
      <c r="C70" s="46"/>
      <c r="D70" s="46"/>
      <c r="E70" s="69"/>
      <c r="F70" s="46"/>
      <c r="G70" s="46"/>
      <c r="H70" s="69"/>
      <c r="I70" s="28"/>
      <c r="J70" s="47"/>
      <c r="K70" s="60"/>
      <c r="L70" s="61"/>
      <c r="M70" s="84"/>
      <c r="N70" s="61"/>
      <c r="O70" s="61"/>
      <c r="P70" s="84"/>
      <c r="Q70" s="62"/>
      <c r="R70" s="29"/>
      <c r="S70" s="27" t="str">
        <f>IF(R69="","",IF(VLOOKUP(J21,NP,12,FALSE)=0,CONCATENATE(VLOOKUP(J21,NP,8,FALSE)," pts - ",VLOOKUP(J21,NP,11,FALSE)),IF(VLOOKUP(J21,NP,22,FALSE)=0,CONCATENATE(VLOOKUP(J21,NP,18,FALSE)," pts - ",VLOOKUP(J21,NP,21,FALSE)),"")))</f>
        <v>1237 pts - TTC BREST RECOUVRANCE</v>
      </c>
      <c r="T70" s="27"/>
      <c r="U70" s="82"/>
      <c r="V70" s="27"/>
      <c r="W70" s="27"/>
      <c r="X70" s="82"/>
      <c r="Y70" s="27"/>
      <c r="Z70" s="101">
        <v>19</v>
      </c>
      <c r="AA70" s="95" t="s">
        <v>6</v>
      </c>
      <c r="AB70" s="95"/>
      <c r="AC70" s="96" t="str">
        <f>IF(VLOOKUP(Z70,NP,32,FALSE)="","",IF(VLOOKUP(Z70,NP,32,FALSE)=0,"",VLOOKUP(Z70,NP,32,FALSE)))</f>
        <v/>
      </c>
      <c r="AD70" s="97" t="str">
        <f>IF(VLOOKUP(Z70,NP,33,FALSE)="","",IF(VLOOKUP(Z70,NP,34,FALSE)=2,"",VLOOKUP(Z70,NP,34,FALSE)))</f>
        <v/>
      </c>
      <c r="AE70" s="97"/>
      <c r="AF70" s="98" t="str">
        <f>IF(VLOOKUP(Z70,NP,33,FALSE)="","",IF(VLOOKUP(Z70,NP,33,FALSE)=0,"",VLOOKUP(Z70,NP,33,FALSE)))</f>
        <v/>
      </c>
      <c r="AG70" s="99"/>
      <c r="AH70" s="21">
        <f>IF(VLOOKUP(Z70,NP,12,FALSE)=1,VLOOKUP(Z70,NP,4,FALSE),IF(VLOOKUP(Z70,NP,22,FALSE)=1,VLOOKUP(Z70,NP,14,FALSE),""))</f>
        <v>806</v>
      </c>
      <c r="AI70" s="18" t="str">
        <f>IF(AH70="","",IF(VLOOKUP(Z70,NP,12,FALSE)=1,CONCATENATE(VLOOKUP(Z70,NP,5,FALSE),"  ",VLOOKUP(Z70,NP,6,FALSE)),IF(VLOOKUP(Z70,NP,22,FALSE)=1,CONCATENATE(VLOOKUP(Z70,NP,15,FALSE),"  ",VLOOKUP(Z70,NP,16,FALSE)),"")))</f>
        <v>VIENNOT  Audrey</v>
      </c>
      <c r="AJ70" s="18"/>
      <c r="AK70" s="18"/>
      <c r="AL70" s="18"/>
      <c r="AM70" s="18"/>
      <c r="AN70" s="18"/>
      <c r="AO70" s="18"/>
      <c r="AP70" s="31" t="s">
        <v>14</v>
      </c>
      <c r="AQ70" s="19"/>
      <c r="AR70" s="19"/>
      <c r="AS70" s="19"/>
      <c r="AT70" s="19"/>
      <c r="AU70" s="41"/>
    </row>
    <row r="71" spans="1:47" ht="12" customHeight="1" x14ac:dyDescent="0.3">
      <c r="A71" s="110"/>
      <c r="B71" s="28"/>
      <c r="C71" s="43"/>
      <c r="D71" s="43"/>
      <c r="E71" s="70"/>
      <c r="F71" s="43"/>
      <c r="G71" s="43"/>
      <c r="H71" s="70"/>
      <c r="I71" s="30"/>
      <c r="J71" s="47"/>
      <c r="K71" s="64"/>
      <c r="L71" s="65"/>
      <c r="M71" s="85"/>
      <c r="N71" s="65"/>
      <c r="O71" s="65"/>
      <c r="P71" s="85"/>
      <c r="Q71" s="93">
        <v>12</v>
      </c>
      <c r="R71" s="17">
        <f>IF(AND(VLOOKUP(J33,NP,12,FALSE)=0,VLOOKUP(J33,NP,22,FALSE)=0),"",IF(VLOOKUP(J33,NP,12,FALSE)=0,VLOOKUP(J33,NP,4,FALSE),IF(VLOOKUP(J33,NP,22,FALSE)=0,VLOOKUP(J33,NP,14,FALSE),"")))</f>
        <v>807</v>
      </c>
      <c r="S71" s="18" t="str">
        <f>IF(R71="","",IF(VLOOKUP(J33,NP,12,FALSE)=0,CONCATENATE(VLOOKUP(J33,NP,5,FALSE),"  ",VLOOKUP(J33,NP,6,FALSE)),IF(VLOOKUP(J33,NP,22,FALSE)=0,CONCATENATE(VLOOKUP(J33,NP,15,FALSE),"  ",VLOOKUP(J33,NP,16,FALSE)),"")))</f>
        <v>BRETON  Aurelie</v>
      </c>
      <c r="T71" s="18"/>
      <c r="U71" s="68"/>
      <c r="V71" s="18"/>
      <c r="W71" s="18"/>
      <c r="X71" s="68"/>
      <c r="Y71" s="18"/>
      <c r="Z71" s="26"/>
      <c r="AA71" s="19"/>
      <c r="AB71" s="19"/>
      <c r="AC71" s="81"/>
      <c r="AD71" s="19"/>
      <c r="AE71" s="19"/>
      <c r="AF71" s="81"/>
      <c r="AG71" s="29"/>
      <c r="AH71" s="22"/>
      <c r="AI71" s="24" t="str">
        <f>IF(AH70="","",IF(VLOOKUP(Z70,NP,12,FALSE)=1,CONCATENATE(VLOOKUP(Z70,NP,8,FALSE)," pts - ",VLOOKUP(Z70,NP,11,FALSE)),IF(VLOOKUP(Z70,NP,22,FALSE)=1,CONCATENATE(VLOOKUP(Z70,NP,18,FALSE)," pts - ",VLOOKUP(Z70,NP,21,FALSE)),"")))</f>
        <v>1142 pts - SAINT-DIVY SPORT TT</v>
      </c>
      <c r="AJ71" s="24"/>
      <c r="AK71" s="24"/>
      <c r="AL71" s="24"/>
      <c r="AM71" s="24"/>
      <c r="AN71" s="24"/>
      <c r="AO71" s="24"/>
      <c r="AP71" s="66"/>
      <c r="AQ71" s="19"/>
      <c r="AR71" s="19"/>
      <c r="AS71" s="19"/>
      <c r="AT71" s="19"/>
      <c r="AU71" s="41"/>
    </row>
    <row r="72" spans="1:47" ht="12" customHeight="1" x14ac:dyDescent="0.3">
      <c r="A72" s="110"/>
      <c r="B72" s="28"/>
      <c r="C72" s="76"/>
      <c r="D72" s="76"/>
      <c r="E72" s="76"/>
      <c r="F72" s="76"/>
      <c r="G72" s="76"/>
      <c r="H72" s="76"/>
      <c r="I72" s="30"/>
      <c r="J72" s="45"/>
      <c r="K72" s="60"/>
      <c r="L72" s="61"/>
      <c r="M72" s="84"/>
      <c r="N72" s="61"/>
      <c r="O72" s="61"/>
      <c r="P72" s="84"/>
      <c r="Q72" s="62"/>
      <c r="R72" s="29"/>
      <c r="S72" s="27" t="str">
        <f>IF(R71="","",IF(VLOOKUP(J33,NP,12,FALSE)=0,CONCATENATE(VLOOKUP(J33,NP,8,FALSE)," pts - ",VLOOKUP(J33,NP,11,FALSE)),IF(VLOOKUP(J33,NP,22,FALSE)=0,CONCATENATE(VLOOKUP(J33,NP,18,FALSE)," pts - ",VLOOKUP(J33,NP,21,FALSE)),"")))</f>
        <v>1132 pts - PPC KERHUONNAIS</v>
      </c>
      <c r="T72" s="27"/>
      <c r="U72" s="82"/>
      <c r="V72" s="27"/>
      <c r="W72" s="27"/>
      <c r="X72" s="82"/>
      <c r="Y72" s="52"/>
      <c r="Z72" s="104"/>
      <c r="AA72" s="100"/>
      <c r="AB72" s="102"/>
      <c r="AC72" s="103"/>
      <c r="AD72" s="102"/>
      <c r="AE72" s="102"/>
      <c r="AF72" s="103"/>
      <c r="AG72" s="1"/>
      <c r="AH72" s="23"/>
      <c r="AI72" s="24" t="str">
        <f>IF(AH70="","",CONCATENATE(IF(VLOOKUP(Z70,NP,23,FALSE)="","",IF(VLOOKUP(Z70,NP,12,FALSE)=1,VLOOKUP(Z70,NP,23,FALSE),-VLOOKUP(Z70,NP,23,FALSE))),IF(VLOOKUP(Z70,NP,24,FALSE)="","",CONCATENATE(" / ",IF(VLOOKUP(Z70,NP,12,FALSE)=1,VLOOKUP(Z70,NP,24,FALSE),-VLOOKUP(Z70,NP,24,FALSE)))),IF(VLOOKUP(Z70,NP,25,FALSE)="","",CONCATENATE(" / ",IF(VLOOKUP(Z70,NP,12,FALSE)=1,VLOOKUP(Z70,NP,25,FALSE),-VLOOKUP(Z70,NP,25,FALSE)))),IF(VLOOKUP(Z70,NP,26,FALSE)="","",CONCATENATE(" / ",IF(VLOOKUP(Z70,NP,12,FALSE)=1,VLOOKUP(Z70,NP,26,FALSE),-VLOOKUP(Z70,NP,26,FALSE)))),IF(VLOOKUP(Z70,NP,27,FALSE)="","",CONCATENATE(" / ",IF(VLOOKUP(Z70,NP,12,FALSE)=1,VLOOKUP(Z70,NP,27,FALSE),-VLOOKUP(Z70,NP,27,FALSE)))),IF(VLOOKUP(Z70,NP,28)="","",CONCATENATE(" / ",IF(VLOOKUP(Z70,NP,12)=1,VLOOKUP(Z70,NP,28),-VLOOKUP(Z70,NP,28)))),IF(VLOOKUP(Z70,NP,29)="","",CONCATENATE(" / ",IF(VLOOKUP(Z70,NP,12)=1,VLOOKUP(Z70,NP,29),-VLOOKUP(Z70,NP,29))))))</f>
        <v/>
      </c>
      <c r="AJ72" s="24"/>
      <c r="AK72" s="24"/>
      <c r="AL72" s="24"/>
      <c r="AM72" s="24"/>
      <c r="AN72" s="24"/>
      <c r="AO72" s="24"/>
      <c r="AP72" s="66"/>
      <c r="AQ72" s="19"/>
      <c r="AR72" s="19"/>
      <c r="AS72" s="19"/>
      <c r="AT72" s="19"/>
      <c r="AU72" s="41"/>
    </row>
    <row r="73" spans="1:47" ht="12" customHeight="1" x14ac:dyDescent="0.3">
      <c r="A73" s="110"/>
      <c r="B73" s="28"/>
      <c r="C73" s="28"/>
      <c r="D73" s="28"/>
      <c r="E73" s="71"/>
      <c r="F73" s="28"/>
      <c r="G73" s="28"/>
      <c r="H73" s="71"/>
      <c r="I73" s="30"/>
      <c r="J73" s="47"/>
      <c r="K73" s="60"/>
      <c r="L73" s="61"/>
      <c r="M73" s="84"/>
      <c r="N73" s="61"/>
      <c r="O73" s="61"/>
      <c r="P73" s="84"/>
      <c r="Q73" s="62"/>
      <c r="R73" s="101">
        <v>17</v>
      </c>
      <c r="S73" s="95" t="s">
        <v>6</v>
      </c>
      <c r="T73" s="95"/>
      <c r="U73" s="96" t="str">
        <f>IF(VLOOKUP(R73,NP,32,FALSE)="","",IF(VLOOKUP(R73,NP,32,FALSE)=0,"",VLOOKUP(R73,NP,32,FALSE)))</f>
        <v/>
      </c>
      <c r="V73" s="97" t="str">
        <f>IF(VLOOKUP(R73,NP,33,FALSE)="","",IF(VLOOKUP(R73,NP,34,FALSE)=2,"",VLOOKUP(R73,NP,34,FALSE)))</f>
        <v/>
      </c>
      <c r="W73" s="97"/>
      <c r="X73" s="98" t="str">
        <f>IF(VLOOKUP(R73,NP,33,FALSE)="","",IF(VLOOKUP(R73,NP,33,FALSE)=0,"",VLOOKUP(R73,NP,33,FALSE)))</f>
        <v/>
      </c>
      <c r="Y73" s="99"/>
      <c r="Z73" s="21">
        <f>IF(VLOOKUP(Z70,NP,14,FALSE)=0,"",VLOOKUP(Z70,NP,14,FALSE))</f>
        <v>806</v>
      </c>
      <c r="AA73" s="18" t="str">
        <f>IF(Z73="","",CONCATENATE(VLOOKUP(Z70,NP,15,FALSE),"  ",VLOOKUP(Z70,NP,16,FALSE)))</f>
        <v>VIENNOT  Audrey</v>
      </c>
      <c r="AB73" s="18"/>
      <c r="AC73" s="68"/>
      <c r="AD73" s="18"/>
      <c r="AE73" s="18"/>
      <c r="AF73" s="68"/>
      <c r="AG73" s="18"/>
      <c r="AH73" s="23"/>
      <c r="AI73" s="19"/>
      <c r="AJ73" s="19"/>
      <c r="AK73" s="19"/>
      <c r="AL73" s="19"/>
      <c r="AM73" s="19"/>
      <c r="AN73" s="19"/>
      <c r="AO73" s="29"/>
      <c r="AP73" s="66"/>
      <c r="AQ73" s="19"/>
      <c r="AR73" s="19"/>
      <c r="AS73" s="19"/>
      <c r="AT73" s="19"/>
      <c r="AU73" s="41"/>
    </row>
    <row r="74" spans="1:47" ht="12" customHeight="1" x14ac:dyDescent="0.3">
      <c r="A74" s="110"/>
      <c r="B74" s="45"/>
      <c r="C74" s="46"/>
      <c r="D74" s="46"/>
      <c r="E74" s="69"/>
      <c r="F74" s="46"/>
      <c r="G74" s="46"/>
      <c r="H74" s="69"/>
      <c r="I74" s="28"/>
      <c r="J74" s="30"/>
      <c r="K74" s="60"/>
      <c r="L74" s="61"/>
      <c r="M74" s="84"/>
      <c r="N74" s="61"/>
      <c r="O74" s="61"/>
      <c r="P74" s="84"/>
      <c r="Q74" s="62"/>
      <c r="R74" s="19"/>
      <c r="S74" s="19"/>
      <c r="T74" s="19"/>
      <c r="U74" s="81"/>
      <c r="V74" s="19"/>
      <c r="W74" s="19"/>
      <c r="X74" s="81"/>
      <c r="Y74" s="29"/>
      <c r="Z74" s="94">
        <v>12</v>
      </c>
      <c r="AA74" s="27" t="str">
        <f>IF(Z73="","",CONCATENATE(VLOOKUP(Z70,NP,18,FALSE)," pts - ",VLOOKUP(Z70,NP,21,FALSE)))</f>
        <v>1142 pts - SAINT-DIVY SPORT TT</v>
      </c>
      <c r="AB74" s="27"/>
      <c r="AC74" s="82"/>
      <c r="AD74" s="27"/>
      <c r="AE74" s="27"/>
      <c r="AF74" s="82"/>
      <c r="AG74" s="27"/>
      <c r="AH74" s="26"/>
      <c r="AI74" s="19"/>
      <c r="AJ74" s="19"/>
      <c r="AK74" s="19"/>
      <c r="AL74" s="19"/>
      <c r="AM74" s="19"/>
      <c r="AN74" s="19"/>
      <c r="AO74" s="28"/>
      <c r="AP74" s="66"/>
      <c r="AQ74" s="19"/>
      <c r="AR74" s="19"/>
      <c r="AS74" s="19"/>
      <c r="AT74" s="19"/>
      <c r="AU74" s="41"/>
    </row>
    <row r="75" spans="1:47" ht="12" customHeight="1" x14ac:dyDescent="0.3">
      <c r="A75" s="110"/>
      <c r="B75" s="47"/>
      <c r="C75" s="43"/>
      <c r="D75" s="43"/>
      <c r="E75" s="70"/>
      <c r="F75" s="43"/>
      <c r="G75" s="43"/>
      <c r="H75" s="70"/>
      <c r="I75" s="30"/>
      <c r="J75" s="30"/>
      <c r="K75" s="64"/>
      <c r="L75" s="65"/>
      <c r="M75" s="85"/>
      <c r="N75" s="65"/>
      <c r="O75" s="65"/>
      <c r="P75" s="85"/>
      <c r="Q75" s="93">
        <v>13</v>
      </c>
      <c r="R75" s="17">
        <f>IF(AND(VLOOKUP(J45,NP,12,FALSE)=0,VLOOKUP(J45,NP,22,FALSE)=0),"",IF(VLOOKUP(J45,NP,12,FALSE)=0,VLOOKUP(J45,NP,4,FALSE),IF(VLOOKUP(J45,NP,22,FALSE)=0,VLOOKUP(J45,NP,14,FALSE),"")))</f>
        <v>806</v>
      </c>
      <c r="S75" s="18" t="str">
        <f>IF(R75="","",IF(VLOOKUP(J45,NP,12,FALSE)=0,CONCATENATE(VLOOKUP(J45,NP,5,FALSE),"  ",VLOOKUP(J45,NP,6,FALSE)),IF(VLOOKUP(J45,NP,22,FALSE)=0,CONCATENATE(VLOOKUP(J45,NP,15,FALSE),"  ",VLOOKUP(J45,NP,16,FALSE)),"")))</f>
        <v>VIENNOT  Audrey</v>
      </c>
      <c r="T75" s="18"/>
      <c r="U75" s="68"/>
      <c r="V75" s="18"/>
      <c r="W75" s="18"/>
      <c r="X75" s="68"/>
      <c r="Y75" s="18"/>
      <c r="Z75" s="23"/>
      <c r="AA75" s="24" t="str">
        <f>IF(Z73="","",CONCATENATE(IF(VLOOKUP(R73,NP,23,FALSE)="","",IF(VLOOKUP(R73,NP,12,FALSE)=1,VLOOKUP(R73,NP,23,FALSE),-VLOOKUP(R73,NP,23,FALSE))),IF(VLOOKUP(R73,NP,24,FALSE)="","",CONCATENATE(" / ",IF(VLOOKUP(R73,NP,12,FALSE)=1,VLOOKUP(R73,NP,24,FALSE),-VLOOKUP(R73,NP,24,FALSE)))),IF(VLOOKUP(R73,NP,25,FALSE)="","",CONCATENATE(" / ",IF(VLOOKUP(R73,NP,12,FALSE)=1,VLOOKUP(R73,NP,25,FALSE),-VLOOKUP(R73,NP,25,FALSE)))),IF(VLOOKUP(R73,NP,26,FALSE)="","",CONCATENATE(" / ",IF(VLOOKUP(R73,NP,12,FALSE)=1,VLOOKUP(R73,NP,26,FALSE),-VLOOKUP(R73,NP,26,FALSE)))),IF(VLOOKUP(R73,NP,27,FALSE)="","",CONCATENATE(" / ",IF(VLOOKUP(R73,NP,12,FALSE)=1,VLOOKUP(R73,NP,27,FALSE),-VLOOKUP(R73,NP,27,FALSE)))),IF(VLOOKUP(R73,NP,28)="","",CONCATENATE(" / ",IF(VLOOKUP(R73,NP,12)=1,VLOOKUP(R73,NP,28),-VLOOKUP(R73,NP,28)))),IF(VLOOKUP(R73,NP,29)="","",CONCATENATE(" / ",IF(VLOOKUP(R73,NP,12)=1,VLOOKUP(R73,NP,29),-VLOOKUP(R73,NP,29))))))</f>
        <v/>
      </c>
      <c r="AB75" s="24"/>
      <c r="AC75" s="80"/>
      <c r="AD75" s="24"/>
      <c r="AE75" s="24"/>
      <c r="AF75" s="80"/>
      <c r="AG75" s="24"/>
      <c r="AH75" s="17">
        <f>IF(AND(VLOOKUP(Z70,NP,12,FALSE)=0,VLOOKUP(Z70,NP,22,FALSE)=0),"",IF(VLOOKUP(Z70,NP,12,FALSE)=0,VLOOKUP(Z70,NP,4,FALSE),IF(VLOOKUP(Z70,NP,22,FALSE)=0,VLOOKUP(Z70,NP,14,FALSE),"")))</f>
        <v>804</v>
      </c>
      <c r="AI75" s="18" t="str">
        <f>IF(AH75="","",IF(VLOOKUP(Z70,NP,12,FALSE)=0,CONCATENATE(VLOOKUP(Z70,NP,5,FALSE),"  ",VLOOKUP(Z70,NP,6,FALSE)),IF(VLOOKUP(Z70,NP,22,FALSE)=0,CONCATENATE(VLOOKUP(Z70,NP,15,FALSE),"  ",VLOOKUP(Z70,NP,16,FALSE)),"")))</f>
        <v>FRANCES  Justine</v>
      </c>
      <c r="AJ75" s="18"/>
      <c r="AK75" s="18"/>
      <c r="AL75" s="18"/>
      <c r="AM75" s="18"/>
      <c r="AN75" s="18"/>
      <c r="AO75" s="18"/>
      <c r="AP75" s="31" t="s">
        <v>15</v>
      </c>
      <c r="AQ75" s="19"/>
      <c r="AR75" s="19"/>
      <c r="AS75" s="19"/>
      <c r="AT75" s="19"/>
      <c r="AU75" s="41"/>
    </row>
    <row r="76" spans="1:47" ht="12" customHeight="1" x14ac:dyDescent="0.3">
      <c r="A76" s="110"/>
      <c r="B76" s="45"/>
      <c r="C76" s="46"/>
      <c r="D76" s="46"/>
      <c r="E76" s="69"/>
      <c r="F76" s="46"/>
      <c r="G76" s="46"/>
      <c r="H76" s="69"/>
      <c r="I76" s="28"/>
      <c r="J76" s="30"/>
      <c r="K76" s="62"/>
      <c r="L76" s="62"/>
      <c r="M76" s="86"/>
      <c r="N76" s="62"/>
      <c r="O76" s="62"/>
      <c r="P76" s="86"/>
      <c r="Q76" s="62"/>
      <c r="R76" s="29"/>
      <c r="S76" s="27" t="str">
        <f>IF(R75="","",IF(VLOOKUP(J45,NP,12,FALSE)=0,CONCATENATE(VLOOKUP(J45,NP,8,FALSE)," pts - ",VLOOKUP(J45,NP,11,FALSE)),IF(VLOOKUP(J45,NP,22,FALSE)=0,CONCATENATE(VLOOKUP(J45,NP,18,FALSE)," pts - ",VLOOKUP(J45,NP,21,FALSE)),"")))</f>
        <v>1142 pts - SAINT-DIVY SPORT TT</v>
      </c>
      <c r="T76" s="27"/>
      <c r="U76" s="82"/>
      <c r="V76" s="27"/>
      <c r="W76" s="27"/>
      <c r="X76" s="82"/>
      <c r="Y76" s="27"/>
      <c r="Z76" s="63"/>
      <c r="AA76" s="62"/>
      <c r="AB76" s="62"/>
      <c r="AC76" s="86"/>
      <c r="AD76" s="62"/>
      <c r="AE76" s="62"/>
      <c r="AF76" s="86"/>
      <c r="AG76" s="62"/>
      <c r="AH76" s="29"/>
      <c r="AI76" s="24" t="str">
        <f>IF(AH75="","",IF(VLOOKUP(Z70,NP,12,FALSE)=0,CONCATENATE(VLOOKUP(Z70,NP,8,FALSE)," pts - ",VLOOKUP(Z70,NP,11,FALSE)),IF(VLOOKUP(Z70,NP,22,FALSE)=0,CONCATENATE(VLOOKUP(Z70,NP,18,FALSE)," pts - ",VLOOKUP(Z70,NP,21,FALSE)),"")))</f>
        <v>1237 pts - TTC BREST RECOUVRANCE</v>
      </c>
      <c r="AJ76" s="24"/>
      <c r="AK76" s="24"/>
      <c r="AL76" s="24"/>
      <c r="AM76" s="24"/>
      <c r="AN76" s="24"/>
      <c r="AO76" s="24"/>
      <c r="AP76" s="66"/>
      <c r="AQ76" s="19"/>
      <c r="AR76" s="19"/>
      <c r="AS76" s="19"/>
      <c r="AT76" s="19"/>
      <c r="AU76" s="41"/>
    </row>
    <row r="77" spans="1:47" ht="12" customHeight="1" x14ac:dyDescent="0.3">
      <c r="A77" s="110"/>
      <c r="B77" s="28"/>
      <c r="C77" s="43"/>
      <c r="D77" s="43"/>
      <c r="E77" s="70"/>
      <c r="F77" s="43"/>
      <c r="G77" s="43"/>
      <c r="H77" s="70"/>
      <c r="I77" s="30"/>
      <c r="J77" s="30"/>
      <c r="K77" s="62"/>
      <c r="L77" s="62"/>
      <c r="M77" s="86"/>
      <c r="N77" s="62"/>
      <c r="O77" s="62"/>
      <c r="P77" s="86"/>
      <c r="Q77" s="62"/>
      <c r="R77" s="63"/>
      <c r="S77" s="60"/>
      <c r="T77" s="61"/>
      <c r="U77" s="84"/>
      <c r="V77" s="61"/>
      <c r="W77" s="61"/>
      <c r="X77" s="84"/>
      <c r="Y77" s="62"/>
      <c r="Z77" s="107"/>
      <c r="AA77" s="114"/>
      <c r="AB77" s="114"/>
      <c r="AC77" s="114"/>
      <c r="AD77" s="114"/>
      <c r="AE77" s="114"/>
      <c r="AF77" s="114"/>
      <c r="AG77" s="115"/>
      <c r="AH77" s="63"/>
      <c r="AI77" s="62"/>
      <c r="AJ77" s="62"/>
      <c r="AK77" s="62"/>
      <c r="AL77" s="62"/>
      <c r="AM77" s="62"/>
      <c r="AN77" s="62"/>
      <c r="AO77" s="62"/>
      <c r="AP77" s="66"/>
      <c r="AQ77" s="19"/>
      <c r="AR77" s="19"/>
      <c r="AS77" s="19"/>
      <c r="AT77" s="19"/>
      <c r="AU77" s="41"/>
    </row>
    <row r="78" spans="1:47" ht="12" customHeight="1" x14ac:dyDescent="0.3">
      <c r="A78" s="110"/>
      <c r="B78" s="28"/>
      <c r="C78" s="43"/>
      <c r="D78" s="43"/>
      <c r="E78" s="70"/>
      <c r="F78" s="43"/>
      <c r="G78" s="43"/>
      <c r="H78" s="70"/>
      <c r="I78" s="30"/>
      <c r="J78" s="30"/>
      <c r="K78" s="62"/>
      <c r="L78" s="62"/>
      <c r="M78" s="86"/>
      <c r="N78" s="62"/>
      <c r="O78" s="62"/>
      <c r="P78" s="86"/>
      <c r="Q78" s="62"/>
      <c r="R78" s="63"/>
      <c r="S78" s="60"/>
      <c r="T78" s="61"/>
      <c r="U78" s="84"/>
      <c r="V78" s="61"/>
      <c r="W78" s="61"/>
      <c r="X78" s="84"/>
      <c r="Y78" s="62"/>
      <c r="Z78" s="113"/>
      <c r="AA78" s="113"/>
      <c r="AB78" s="113"/>
      <c r="AC78" s="113"/>
      <c r="AD78" s="113"/>
      <c r="AE78" s="113"/>
      <c r="AF78" s="113"/>
      <c r="AG78" s="113"/>
      <c r="AH78" s="63"/>
      <c r="AI78" s="62"/>
      <c r="AJ78" s="62"/>
      <c r="AK78" s="62"/>
      <c r="AL78" s="62"/>
      <c r="AM78" s="62"/>
      <c r="AN78" s="62"/>
      <c r="AO78" s="62"/>
      <c r="AP78" s="66"/>
      <c r="AQ78" s="19"/>
      <c r="AR78" s="19"/>
      <c r="AS78" s="19"/>
      <c r="AT78" s="19"/>
      <c r="AU78" s="41"/>
    </row>
    <row r="79" spans="1:47" ht="12" customHeight="1" x14ac:dyDescent="0.3">
      <c r="A79" s="110"/>
      <c r="B79" s="28"/>
      <c r="C79" s="76"/>
      <c r="D79" s="76"/>
      <c r="E79" s="76"/>
      <c r="F79" s="76"/>
      <c r="G79" s="76"/>
      <c r="H79" s="76"/>
      <c r="I79" s="30"/>
      <c r="J79" s="45"/>
      <c r="K79" s="62"/>
      <c r="L79" s="62"/>
      <c r="M79" s="86"/>
      <c r="N79" s="62"/>
      <c r="O79" s="62"/>
      <c r="P79" s="86"/>
      <c r="Q79" s="62"/>
      <c r="R79" s="63"/>
      <c r="S79" s="60"/>
      <c r="T79" s="61"/>
      <c r="U79" s="84"/>
      <c r="V79" s="61"/>
      <c r="W79" s="61"/>
      <c r="X79" s="84"/>
      <c r="Y79" s="62"/>
      <c r="Z79" s="40" t="s">
        <v>16</v>
      </c>
      <c r="AA79" s="40"/>
      <c r="AB79" s="40"/>
      <c r="AC79" s="40"/>
      <c r="AD79" s="40"/>
      <c r="AE79" s="40"/>
      <c r="AF79" s="40"/>
      <c r="AG79" s="40"/>
      <c r="AH79" s="63"/>
      <c r="AI79" s="62"/>
      <c r="AJ79" s="62"/>
      <c r="AK79" s="62"/>
      <c r="AL79" s="62"/>
      <c r="AM79" s="62"/>
      <c r="AN79" s="62"/>
      <c r="AO79" s="62"/>
      <c r="AP79" s="66"/>
      <c r="AQ79" s="19"/>
      <c r="AR79" s="19"/>
      <c r="AS79" s="19"/>
      <c r="AT79" s="19"/>
      <c r="AU79" s="41"/>
    </row>
    <row r="80" spans="1:47" ht="12" customHeight="1" x14ac:dyDescent="0.3">
      <c r="A80" s="110"/>
      <c r="B80" s="5"/>
      <c r="C80" s="116"/>
      <c r="D80" s="2"/>
      <c r="E80" s="72"/>
      <c r="F80" s="2"/>
      <c r="G80" s="2"/>
      <c r="H80" s="72"/>
      <c r="I80" s="116"/>
      <c r="J80" s="2"/>
      <c r="K80" s="2"/>
      <c r="L80" s="2"/>
      <c r="M80" s="117"/>
      <c r="N80" s="118"/>
      <c r="O80" s="118"/>
      <c r="P80" s="117"/>
      <c r="Q80" s="119"/>
      <c r="R80" s="63"/>
      <c r="S80" s="60"/>
      <c r="T80" s="61"/>
      <c r="U80" s="84"/>
      <c r="V80" s="61"/>
      <c r="W80" s="61"/>
      <c r="X80" s="84"/>
      <c r="Y80" s="62"/>
      <c r="Z80" s="63"/>
      <c r="AA80" s="62"/>
      <c r="AB80" s="62"/>
      <c r="AC80" s="86"/>
      <c r="AD80" s="62"/>
      <c r="AE80" s="62"/>
      <c r="AF80" s="86"/>
      <c r="AG80" s="62"/>
      <c r="AH80" s="63"/>
      <c r="AI80" s="62"/>
      <c r="AJ80" s="62"/>
      <c r="AK80" s="62"/>
      <c r="AL80" s="62"/>
      <c r="AM80" s="62"/>
      <c r="AN80" s="62"/>
      <c r="AO80" s="62"/>
      <c r="AP80" s="66"/>
      <c r="AQ80" s="19"/>
      <c r="AR80" s="19"/>
      <c r="AS80" s="19"/>
      <c r="AT80" s="19"/>
      <c r="AU80" s="41"/>
    </row>
    <row r="81" spans="1:47" ht="12" customHeight="1" x14ac:dyDescent="0.3">
      <c r="A81" s="110"/>
      <c r="B81" s="6" t="s">
        <v>1</v>
      </c>
      <c r="C81" s="120"/>
      <c r="D81" s="3"/>
      <c r="E81" s="73"/>
      <c r="F81" s="175">
        <f>IF('Liste des parties'!$AH$3&lt;10000,Date,'Liste des parties'!$AH$3)</f>
        <v>46131</v>
      </c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6"/>
      <c r="R81" s="63"/>
      <c r="S81" s="64"/>
      <c r="T81" s="65"/>
      <c r="U81" s="85"/>
      <c r="V81" s="65"/>
      <c r="W81" s="65"/>
      <c r="X81" s="85"/>
      <c r="Y81" s="93">
        <v>4</v>
      </c>
      <c r="Z81" s="17">
        <f>IF(AND(VLOOKUP(R67,NP,12,FALSE)=0,VLOOKUP(R67,NP,22,FALSE)=0),"",IF(VLOOKUP(R67,NP,12,FALSE)=0,VLOOKUP(R67,NP,4,FALSE),IF(VLOOKUP(R67,NP,22,FALSE)=0,VLOOKUP(R67,NP,14,FALSE),"")))</f>
        <v>808</v>
      </c>
      <c r="AA81" s="18" t="str">
        <f>IF(Z81="","",IF(VLOOKUP(R67,NP,12,FALSE)=0,CONCATENATE(VLOOKUP(R67,NP,5,FALSE),"  ",VLOOKUP(R67,NP,6,FALSE)),IF(VLOOKUP(R67,NP,22,FALSE)=0,CONCATENATE(VLOOKUP(R67,NP,15,FALSE),"  ",VLOOKUP(R67,NP,16,FALSE)),"")))</f>
        <v>PENNAMEN  Camille</v>
      </c>
      <c r="AB81" s="18"/>
      <c r="AC81" s="68"/>
      <c r="AD81" s="18"/>
      <c r="AE81" s="18"/>
      <c r="AF81" s="68"/>
      <c r="AG81" s="18"/>
      <c r="AH81" s="26"/>
      <c r="AI81" s="19"/>
      <c r="AJ81" s="19"/>
      <c r="AK81" s="19"/>
      <c r="AL81" s="19"/>
      <c r="AM81" s="19"/>
      <c r="AN81" s="19"/>
      <c r="AO81" s="19"/>
      <c r="AP81" s="66"/>
      <c r="AQ81" s="19"/>
      <c r="AR81" s="19"/>
      <c r="AS81" s="19"/>
      <c r="AT81" s="19"/>
      <c r="AU81" s="41"/>
    </row>
    <row r="82" spans="1:47" ht="12" customHeight="1" x14ac:dyDescent="0.3">
      <c r="A82" s="110"/>
      <c r="B82" s="8"/>
      <c r="C82" s="120"/>
      <c r="D82" s="3"/>
      <c r="E82" s="121"/>
      <c r="F82" s="122"/>
      <c r="G82" s="122"/>
      <c r="H82" s="121"/>
      <c r="I82" s="123"/>
      <c r="J82" s="124"/>
      <c r="K82" s="124"/>
      <c r="L82" s="124"/>
      <c r="M82" s="125"/>
      <c r="N82" s="126"/>
      <c r="O82" s="126"/>
      <c r="P82" s="125"/>
      <c r="Q82" s="127"/>
      <c r="R82" s="63"/>
      <c r="S82" s="60"/>
      <c r="T82" s="61"/>
      <c r="U82" s="84"/>
      <c r="V82" s="61"/>
      <c r="W82" s="61"/>
      <c r="X82" s="84"/>
      <c r="Y82" s="62"/>
      <c r="Z82" s="29"/>
      <c r="AA82" s="27" t="str">
        <f>IF(Z81="","",IF(VLOOKUP(R67,NP,12,FALSE)=0,CONCATENATE(VLOOKUP(R67,NP,8,FALSE)," pts - ",VLOOKUP(R67,NP,11,FALSE)),IF(VLOOKUP(R67,NP,22,FALSE)=0,CONCATENATE(VLOOKUP(R67,NP,18,FALSE)," pts - ",VLOOKUP(R67,NP,21,FALSE)),"")))</f>
        <v>1067 pts - QUIMPER CORNOUAILLE TT</v>
      </c>
      <c r="AB82" s="27"/>
      <c r="AC82" s="82"/>
      <c r="AD82" s="27"/>
      <c r="AE82" s="27"/>
      <c r="AF82" s="82"/>
      <c r="AG82" s="52"/>
      <c r="AH82" s="23"/>
      <c r="AI82" s="19"/>
      <c r="AJ82" s="19"/>
      <c r="AK82" s="19"/>
      <c r="AL82" s="19"/>
      <c r="AM82" s="19"/>
      <c r="AN82" s="19"/>
      <c r="AO82" s="19"/>
      <c r="AP82" s="66"/>
      <c r="AQ82" s="19"/>
      <c r="AR82" s="19"/>
      <c r="AS82" s="19"/>
      <c r="AT82" s="19"/>
      <c r="AU82" s="41"/>
    </row>
    <row r="83" spans="1:47" ht="12" customHeight="1" x14ac:dyDescent="0.3">
      <c r="A83" s="110"/>
      <c r="B83" s="9" t="s">
        <v>17</v>
      </c>
      <c r="C83" s="120"/>
      <c r="D83" s="3"/>
      <c r="E83" s="121"/>
      <c r="F83" s="169" t="str">
        <f>'Liste des parties'!AD2</f>
        <v>FED_Finales Individuelles</v>
      </c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70"/>
      <c r="R83" s="63"/>
      <c r="S83" s="60"/>
      <c r="T83" s="61"/>
      <c r="U83" s="84"/>
      <c r="V83" s="61"/>
      <c r="W83" s="61"/>
      <c r="X83" s="84"/>
      <c r="Y83" s="62"/>
      <c r="Z83" s="101">
        <v>20</v>
      </c>
      <c r="AA83" s="95" t="s">
        <v>6</v>
      </c>
      <c r="AB83" s="95"/>
      <c r="AC83" s="96" t="str">
        <f>IF(VLOOKUP(Z83,NP,32,FALSE)="","",IF(VLOOKUP(Z83,NP,32,FALSE)=0,"",VLOOKUP(Z83,NP,32,FALSE)))</f>
        <v/>
      </c>
      <c r="AD83" s="97" t="str">
        <f>IF(VLOOKUP(Z83,NP,33,FALSE)="","",IF(VLOOKUP(Z83,NP,34,FALSE)=2,"",VLOOKUP(Z83,NP,34,FALSE)))</f>
        <v/>
      </c>
      <c r="AE83" s="97"/>
      <c r="AF83" s="98" t="str">
        <f>IF(VLOOKUP(Z83,NP,33,FALSE)="","",IF(VLOOKUP(Z83,NP,33,FALSE)=0,"",VLOOKUP(Z83,NP,33,FALSE)))</f>
        <v/>
      </c>
      <c r="AG83" s="99"/>
      <c r="AH83" s="21">
        <f>IF(VLOOKUP(Z83,NP,12,FALSE)=1,VLOOKUP(Z83,NP,4,FALSE),IF(VLOOKUP(Z83,NP,22,FALSE)=1,VLOOKUP(Z83,NP,14,FALSE),""))</f>
        <v>808</v>
      </c>
      <c r="AI83" s="18" t="str">
        <f>IF(AH83="","",IF(VLOOKUP(Z83,NP,12,FALSE)=1,CONCATENATE(VLOOKUP(Z83,NP,5,FALSE),"  ",VLOOKUP(Z83,NP,6,FALSE)),IF(VLOOKUP(Z83,NP,22,FALSE)=1,CONCATENATE(VLOOKUP(Z83,NP,15,FALSE),"  ",VLOOKUP(Z83,NP,16,FALSE)),"")))</f>
        <v>PENNAMEN  Camille</v>
      </c>
      <c r="AJ83" s="18"/>
      <c r="AK83" s="18"/>
      <c r="AL83" s="18"/>
      <c r="AM83" s="18"/>
      <c r="AN83" s="18"/>
      <c r="AO83" s="18"/>
      <c r="AP83" s="31" t="s">
        <v>18</v>
      </c>
      <c r="AQ83" s="19"/>
      <c r="AR83" s="19"/>
      <c r="AS83" s="19"/>
      <c r="AT83" s="19"/>
      <c r="AU83" s="41"/>
    </row>
    <row r="84" spans="1:47" ht="12" customHeight="1" x14ac:dyDescent="0.3">
      <c r="A84" s="110"/>
      <c r="B84" s="6"/>
      <c r="C84" s="120"/>
      <c r="D84" s="3"/>
      <c r="E84" s="74"/>
      <c r="F84" s="3"/>
      <c r="G84" s="3"/>
      <c r="H84" s="74"/>
      <c r="I84" s="123"/>
      <c r="J84" s="3"/>
      <c r="K84" s="3"/>
      <c r="L84" s="3"/>
      <c r="M84" s="121"/>
      <c r="N84" s="122"/>
      <c r="O84" s="122"/>
      <c r="P84" s="121"/>
      <c r="Q84" s="127"/>
      <c r="R84" s="63"/>
      <c r="S84" s="60"/>
      <c r="T84" s="61"/>
      <c r="U84" s="84"/>
      <c r="V84" s="61"/>
      <c r="W84" s="61"/>
      <c r="X84" s="84"/>
      <c r="Y84" s="62"/>
      <c r="Z84" s="19"/>
      <c r="AA84" s="19"/>
      <c r="AB84" s="19"/>
      <c r="AC84" s="81"/>
      <c r="AD84" s="19"/>
      <c r="AE84" s="19"/>
      <c r="AF84" s="81"/>
      <c r="AG84" s="29"/>
      <c r="AH84" s="22"/>
      <c r="AI84" s="24" t="str">
        <f>IF(AH83="","",IF(VLOOKUP(Z83,NP,12,FALSE)=1,CONCATENATE(VLOOKUP(Z83,NP,8,FALSE)," pts - ",VLOOKUP(Z83,NP,11,FALSE)),IF(VLOOKUP(Z83,NP,22,FALSE)=1,CONCATENATE(VLOOKUP(Z83,NP,18,FALSE)," pts - ",VLOOKUP(Z83,NP,21,FALSE)),"")))</f>
        <v>1067 pts - QUIMPER CORNOUAILLE TT</v>
      </c>
      <c r="AJ84" s="24"/>
      <c r="AK84" s="24"/>
      <c r="AL84" s="24"/>
      <c r="AM84" s="24"/>
      <c r="AN84" s="24"/>
      <c r="AO84" s="24"/>
      <c r="AP84" s="66"/>
      <c r="AQ84" s="19"/>
      <c r="AR84" s="19"/>
      <c r="AS84" s="19"/>
      <c r="AT84" s="19"/>
      <c r="AU84" s="41"/>
    </row>
    <row r="85" spans="1:47" ht="12" customHeight="1" x14ac:dyDescent="0.3">
      <c r="A85" s="110"/>
      <c r="B85" s="6" t="s">
        <v>19</v>
      </c>
      <c r="C85" s="123"/>
      <c r="D85" s="124"/>
      <c r="E85" s="125"/>
      <c r="F85" s="171" t="str">
        <f>'Liste des parties'!AE2</f>
        <v>Seniors Dames NÂ° a 13 - T1 - GR1</v>
      </c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2"/>
      <c r="R85" s="63"/>
      <c r="S85" s="64"/>
      <c r="T85" s="65"/>
      <c r="U85" s="85"/>
      <c r="V85" s="65"/>
      <c r="W85" s="65"/>
      <c r="X85" s="85"/>
      <c r="Y85" s="93">
        <v>13</v>
      </c>
      <c r="Z85" s="17">
        <f>IF(AND(VLOOKUP(R73,NP,12,FALSE)=0,VLOOKUP(R73,NP,22,FALSE)=0),"",IF(VLOOKUP(R73,NP,12,FALSE)=0,VLOOKUP(R73,NP,4,FALSE),IF(VLOOKUP(R73,NP,22,FALSE)=0,VLOOKUP(R73,NP,14,FALSE),"")))</f>
        <v>807</v>
      </c>
      <c r="AA85" s="18" t="str">
        <f>IF(Z85="","",IF(VLOOKUP(R73,NP,12,FALSE)=0,CONCATENATE(VLOOKUP(R73,NP,5,FALSE),"  ",VLOOKUP(R73,NP,6,FALSE)),IF(VLOOKUP(R73,NP,22,FALSE)=0,CONCATENATE(VLOOKUP(R73,NP,15,FALSE),"  ",VLOOKUP(R73,NP,16,FALSE)),"")))</f>
        <v>BRETON  Aurelie</v>
      </c>
      <c r="AB85" s="18"/>
      <c r="AC85" s="68"/>
      <c r="AD85" s="18"/>
      <c r="AE85" s="18"/>
      <c r="AF85" s="68"/>
      <c r="AG85" s="18"/>
      <c r="AH85" s="23"/>
      <c r="AI85" s="24" t="str">
        <f>IF(AH83="","",CONCATENATE(IF(VLOOKUP(Z83,NP,23,FALSE)="","",IF(VLOOKUP(Z83,NP,12,FALSE)=1,VLOOKUP(Z83,NP,23,FALSE),-VLOOKUP(Z83,NP,23,FALSE))),IF(VLOOKUP(Z83,NP,24,FALSE)="","",CONCATENATE(" / ",IF(VLOOKUP(Z83,NP,12,FALSE)=1,VLOOKUP(Z83,NP,24,FALSE),-VLOOKUP(Z83,NP,24,FALSE)))),IF(VLOOKUP(Z83,NP,25,FALSE)="","",CONCATENATE(" / ",IF(VLOOKUP(Z83,NP,12,FALSE)=1,VLOOKUP(Z83,NP,25,FALSE),-VLOOKUP(Z83,NP,25,FALSE)))),IF(VLOOKUP(Z83,NP,26,FALSE)="","",CONCATENATE(" / ",IF(VLOOKUP(Z83,NP,12,FALSE)=1,VLOOKUP(Z83,NP,26,FALSE),-VLOOKUP(Z83,NP,26,FALSE)))),IF(VLOOKUP(Z83,NP,27,FALSE)="","",CONCATENATE(" / ",IF(VLOOKUP(Z83,NP,12,FALSE)=1,VLOOKUP(Z83,NP,27,FALSE),-VLOOKUP(Z83,NP,27,FALSE)))),IF(VLOOKUP(Z83,NP,28)="","",CONCATENATE(" / ",IF(VLOOKUP(Z83,NP,12)=1,VLOOKUP(Z83,NP,28),-VLOOKUP(Z83,NP,28)))),IF(VLOOKUP(Z83,NP,29)="","",CONCATENATE(" / ",IF(VLOOKUP(Z83,NP,12)=1,VLOOKUP(Z83,NP,29),-VLOOKUP(Z83,NP,29))))))</f>
        <v/>
      </c>
      <c r="AJ85" s="24"/>
      <c r="AK85" s="24"/>
      <c r="AL85" s="24"/>
      <c r="AM85" s="24"/>
      <c r="AN85" s="24"/>
      <c r="AO85" s="24"/>
      <c r="AP85" s="66"/>
      <c r="AQ85" s="19"/>
      <c r="AR85" s="19"/>
      <c r="AS85" s="19"/>
      <c r="AT85" s="19"/>
      <c r="AU85" s="41"/>
    </row>
    <row r="86" spans="1:47" ht="12" customHeight="1" x14ac:dyDescent="0.3">
      <c r="A86" s="110"/>
      <c r="B86" s="12"/>
      <c r="C86" s="128"/>
      <c r="D86" s="4"/>
      <c r="E86" s="75"/>
      <c r="F86" s="4"/>
      <c r="G86" s="4"/>
      <c r="H86" s="75"/>
      <c r="I86" s="128"/>
      <c r="J86" s="4"/>
      <c r="K86" s="4"/>
      <c r="L86" s="4"/>
      <c r="M86" s="129"/>
      <c r="N86" s="130"/>
      <c r="O86" s="130"/>
      <c r="P86" s="129"/>
      <c r="Q86" s="131"/>
      <c r="R86" s="63"/>
      <c r="S86" s="62"/>
      <c r="T86" s="62"/>
      <c r="U86" s="86"/>
      <c r="V86" s="62"/>
      <c r="W86" s="62"/>
      <c r="X86" s="86"/>
      <c r="Y86" s="62"/>
      <c r="Z86" s="29"/>
      <c r="AA86" s="27" t="str">
        <f>IF(Z85="","",IF(VLOOKUP(R73,NP,12,FALSE)=0,CONCATENATE(VLOOKUP(R73,NP,8,FALSE)," pts - ",VLOOKUP(R73,NP,11,FALSE)),IF(VLOOKUP(R73,NP,22,FALSE)=0,CONCATENATE(VLOOKUP(R73,NP,18,FALSE)," pts - ",VLOOKUP(R73,NP,21,FALSE)),"")))</f>
        <v>1132 pts - PPC KERHUONNAIS</v>
      </c>
      <c r="AB86" s="27"/>
      <c r="AC86" s="82"/>
      <c r="AD86" s="27"/>
      <c r="AE86" s="27"/>
      <c r="AF86" s="82"/>
      <c r="AG86" s="27"/>
      <c r="AH86" s="59"/>
      <c r="AI86" s="19"/>
      <c r="AJ86" s="19"/>
      <c r="AK86" s="19"/>
      <c r="AL86" s="19"/>
      <c r="AM86" s="19"/>
      <c r="AN86" s="19"/>
      <c r="AO86" s="29"/>
      <c r="AP86" s="66"/>
      <c r="AQ86" s="19"/>
      <c r="AR86" s="19"/>
      <c r="AS86" s="19"/>
      <c r="AT86" s="19"/>
      <c r="AU86" s="41"/>
    </row>
    <row r="87" spans="1:47" ht="12" customHeight="1" x14ac:dyDescent="0.3">
      <c r="A87" s="110"/>
      <c r="B87" s="45"/>
      <c r="C87" s="46"/>
      <c r="D87" s="46"/>
      <c r="E87" s="69"/>
      <c r="F87" s="46"/>
      <c r="G87" s="46"/>
      <c r="H87" s="69"/>
      <c r="I87" s="28"/>
      <c r="J87" s="30"/>
      <c r="K87" s="62"/>
      <c r="L87" s="62"/>
      <c r="M87" s="86"/>
      <c r="N87" s="62"/>
      <c r="O87" s="62"/>
      <c r="P87" s="86"/>
      <c r="Q87" s="62"/>
      <c r="R87" s="63"/>
      <c r="S87" s="62"/>
      <c r="T87" s="62"/>
      <c r="U87" s="86"/>
      <c r="V87" s="62"/>
      <c r="W87" s="62"/>
      <c r="X87" s="86"/>
      <c r="Y87" s="62"/>
      <c r="Z87" s="26"/>
      <c r="AA87" s="32"/>
      <c r="AB87" s="33"/>
      <c r="AC87" s="79"/>
      <c r="AD87" s="33"/>
      <c r="AE87" s="33"/>
      <c r="AF87" s="79"/>
      <c r="AG87" s="34"/>
      <c r="AH87" s="17">
        <f>IF(AND(VLOOKUP(Z83,NP,12,FALSE)=0,VLOOKUP(Z83,NP,22,FALSE)=0),"",IF(VLOOKUP(Z83,NP,12,FALSE)=0,VLOOKUP(Z83,NP,4,FALSE),IF(VLOOKUP(Z83,NP,22,FALSE)=0,VLOOKUP(Z83,NP,14,FALSE),"")))</f>
        <v>807</v>
      </c>
      <c r="AI87" s="18" t="str">
        <f>IF(AH87="","",IF(VLOOKUP(Z83,NP,12,FALSE)=0,CONCATENATE(VLOOKUP(Z83,NP,5,FALSE),"  ",VLOOKUP(Z83,NP,6,FALSE)),IF(VLOOKUP(Z83,NP,22,FALSE)=0,CONCATENATE(VLOOKUP(Z83,NP,15,FALSE),"  ",VLOOKUP(Z83,NP,16,FALSE)),"")))</f>
        <v>BRETON  Aurelie</v>
      </c>
      <c r="AJ87" s="18"/>
      <c r="AK87" s="18"/>
      <c r="AL87" s="18"/>
      <c r="AM87" s="18"/>
      <c r="AN87" s="18"/>
      <c r="AO87" s="18"/>
      <c r="AP87" s="31" t="s">
        <v>20</v>
      </c>
      <c r="AQ87" s="19"/>
      <c r="AR87" s="19"/>
      <c r="AS87" s="19"/>
      <c r="AT87" s="19"/>
      <c r="AU87" s="41"/>
    </row>
    <row r="88" spans="1:47" ht="12" customHeight="1" x14ac:dyDescent="0.3">
      <c r="A88" s="110"/>
      <c r="B88" s="47"/>
      <c r="C88" s="43"/>
      <c r="D88" s="43"/>
      <c r="E88" s="70"/>
      <c r="F88" s="43"/>
      <c r="G88" s="43"/>
      <c r="H88" s="70"/>
      <c r="I88" s="30"/>
      <c r="J88" s="30"/>
      <c r="K88" s="62"/>
      <c r="L88" s="62"/>
      <c r="M88" s="86"/>
      <c r="N88" s="62"/>
      <c r="O88" s="62"/>
      <c r="P88" s="86"/>
      <c r="Q88" s="62"/>
      <c r="R88" s="63"/>
      <c r="S88" s="62"/>
      <c r="T88" s="62"/>
      <c r="U88" s="86"/>
      <c r="V88" s="62"/>
      <c r="W88" s="62"/>
      <c r="X88" s="86"/>
      <c r="Y88" s="62"/>
      <c r="Z88" s="26"/>
      <c r="AA88" s="25"/>
      <c r="AB88" s="25"/>
      <c r="AC88" s="87"/>
      <c r="AD88" s="25"/>
      <c r="AE88" s="25"/>
      <c r="AF88" s="87"/>
      <c r="AG88" s="19"/>
      <c r="AH88" s="29"/>
      <c r="AI88" s="24" t="str">
        <f>IF(AH87="","",IF(VLOOKUP(Z83,NP,12,FALSE)=0,CONCATENATE(VLOOKUP(Z83,NP,8,FALSE)," pts - ",VLOOKUP(Z83,NP,11,FALSE)),IF(VLOOKUP(Z83,NP,22,FALSE)=0,CONCATENATE(VLOOKUP(Z83,NP,18,FALSE)," pts - ",VLOOKUP(Z83,NP,21,FALSE)),"")))</f>
        <v>1132 pts - PPC KERHUONNAIS</v>
      </c>
      <c r="AJ88" s="24"/>
      <c r="AK88" s="24"/>
      <c r="AL88" s="24"/>
      <c r="AM88" s="24"/>
      <c r="AN88" s="24"/>
      <c r="AO88" s="24"/>
      <c r="AP88" s="66"/>
      <c r="AQ88" s="19"/>
      <c r="AR88" s="19"/>
      <c r="AS88" s="19"/>
      <c r="AT88" s="19"/>
      <c r="AU88" s="41"/>
    </row>
    <row r="89" spans="1:47" ht="12" customHeight="1" x14ac:dyDescent="0.25"/>
    <row r="90" spans="1:47" ht="12" customHeight="1" x14ac:dyDescent="0.25"/>
    <row r="91" spans="1:47" ht="12" customHeight="1" x14ac:dyDescent="0.25"/>
    <row r="92" spans="1:47" ht="12" customHeight="1" x14ac:dyDescent="0.25"/>
    <row r="93" spans="1:47" ht="12" customHeight="1" x14ac:dyDescent="0.25"/>
    <row r="94" spans="1:47" ht="12" customHeight="1" x14ac:dyDescent="0.25"/>
    <row r="95" spans="1:47" ht="12" customHeight="1" x14ac:dyDescent="0.25"/>
    <row r="96" spans="1:47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  <row r="1001" ht="12" customHeight="1" x14ac:dyDescent="0.25"/>
    <row r="1002" ht="12" customHeight="1" x14ac:dyDescent="0.25"/>
    <row r="1003" ht="12" customHeight="1" x14ac:dyDescent="0.25"/>
    <row r="1004" ht="12" customHeight="1" x14ac:dyDescent="0.25"/>
    <row r="1005" ht="12" customHeight="1" x14ac:dyDescent="0.25"/>
    <row r="1006" ht="12" customHeight="1" x14ac:dyDescent="0.25"/>
    <row r="1007" ht="12" customHeight="1" x14ac:dyDescent="0.25"/>
    <row r="1008" ht="12" customHeight="1" x14ac:dyDescent="0.25"/>
    <row r="1009" ht="12" customHeight="1" x14ac:dyDescent="0.25"/>
    <row r="1010" ht="12" customHeight="1" x14ac:dyDescent="0.25"/>
    <row r="1011" ht="12" customHeight="1" x14ac:dyDescent="0.25"/>
    <row r="1012" ht="12" customHeight="1" x14ac:dyDescent="0.25"/>
    <row r="1013" ht="12" customHeight="1" x14ac:dyDescent="0.25"/>
    <row r="1014" ht="12" customHeight="1" x14ac:dyDescent="0.25"/>
    <row r="1015" ht="12" customHeight="1" x14ac:dyDescent="0.25"/>
    <row r="1016" ht="12" customHeight="1" x14ac:dyDescent="0.25"/>
    <row r="1017" ht="12" customHeight="1" x14ac:dyDescent="0.25"/>
    <row r="1018" ht="12" customHeight="1" x14ac:dyDescent="0.25"/>
    <row r="1019" ht="12" customHeight="1" x14ac:dyDescent="0.25"/>
    <row r="1020" ht="12" customHeight="1" x14ac:dyDescent="0.25"/>
    <row r="1021" ht="12" customHeight="1" x14ac:dyDescent="0.25"/>
    <row r="1022" ht="12" customHeight="1" x14ac:dyDescent="0.25"/>
    <row r="1023" ht="12" customHeight="1" x14ac:dyDescent="0.25"/>
    <row r="1024" ht="12" customHeight="1" x14ac:dyDescent="0.25"/>
    <row r="1025" ht="12" customHeight="1" x14ac:dyDescent="0.25"/>
    <row r="1026" ht="12" customHeight="1" x14ac:dyDescent="0.25"/>
    <row r="1027" ht="12" customHeight="1" x14ac:dyDescent="0.25"/>
    <row r="1028" ht="12" customHeight="1" x14ac:dyDescent="0.25"/>
    <row r="1029" ht="12" customHeight="1" x14ac:dyDescent="0.25"/>
    <row r="1030" ht="12" customHeight="1" x14ac:dyDescent="0.25"/>
    <row r="1031" ht="12" customHeight="1" x14ac:dyDescent="0.25"/>
    <row r="1032" ht="12" customHeight="1" x14ac:dyDescent="0.25"/>
    <row r="1033" ht="12" customHeight="1" x14ac:dyDescent="0.25"/>
    <row r="1034" ht="12" customHeight="1" x14ac:dyDescent="0.25"/>
    <row r="1035" ht="12" customHeight="1" x14ac:dyDescent="0.25"/>
    <row r="1036" ht="12" customHeight="1" x14ac:dyDescent="0.25"/>
    <row r="1037" ht="12" customHeight="1" x14ac:dyDescent="0.25"/>
    <row r="1038" ht="12" customHeight="1" x14ac:dyDescent="0.25"/>
    <row r="1039" ht="12" customHeight="1" x14ac:dyDescent="0.25"/>
    <row r="1040" ht="12" customHeight="1" x14ac:dyDescent="0.25"/>
    <row r="1041" ht="12" customHeight="1" x14ac:dyDescent="0.25"/>
    <row r="1042" ht="12" customHeight="1" x14ac:dyDescent="0.25"/>
    <row r="1043" ht="12" customHeight="1" x14ac:dyDescent="0.25"/>
    <row r="1044" ht="12" customHeight="1" x14ac:dyDescent="0.25"/>
    <row r="1045" ht="12" customHeight="1" x14ac:dyDescent="0.25"/>
    <row r="1046" ht="12" customHeight="1" x14ac:dyDescent="0.25"/>
    <row r="1047" ht="12" customHeight="1" x14ac:dyDescent="0.25"/>
    <row r="1048" ht="12" customHeight="1" x14ac:dyDescent="0.25"/>
    <row r="1049" ht="12" customHeight="1" x14ac:dyDescent="0.25"/>
    <row r="1050" ht="12" customHeight="1" x14ac:dyDescent="0.25"/>
    <row r="1051" ht="12" customHeight="1" x14ac:dyDescent="0.25"/>
    <row r="1052" ht="12" customHeight="1" x14ac:dyDescent="0.25"/>
    <row r="1053" ht="12" customHeight="1" x14ac:dyDescent="0.25"/>
    <row r="1054" ht="12" customHeight="1" x14ac:dyDescent="0.25"/>
    <row r="1055" ht="12" customHeight="1" x14ac:dyDescent="0.25"/>
    <row r="1056" ht="12" customHeight="1" x14ac:dyDescent="0.25"/>
    <row r="1057" ht="12" customHeight="1" x14ac:dyDescent="0.25"/>
    <row r="1058" ht="12" customHeight="1" x14ac:dyDescent="0.25"/>
    <row r="1059" ht="12" customHeight="1" x14ac:dyDescent="0.25"/>
    <row r="1060" ht="12" customHeight="1" x14ac:dyDescent="0.25"/>
    <row r="1061" ht="12" customHeight="1" x14ac:dyDescent="0.25"/>
    <row r="1062" ht="12" customHeight="1" x14ac:dyDescent="0.25"/>
    <row r="1063" ht="12" customHeight="1" x14ac:dyDescent="0.25"/>
    <row r="1064" ht="12" customHeight="1" x14ac:dyDescent="0.25"/>
    <row r="1065" ht="12" customHeight="1" x14ac:dyDescent="0.25"/>
    <row r="1066" ht="12" customHeight="1" x14ac:dyDescent="0.25"/>
    <row r="1067" ht="12" customHeight="1" x14ac:dyDescent="0.25"/>
    <row r="1068" ht="12" customHeight="1" x14ac:dyDescent="0.25"/>
    <row r="1069" ht="12" customHeight="1" x14ac:dyDescent="0.25"/>
    <row r="1070" ht="12" customHeight="1" x14ac:dyDescent="0.25"/>
    <row r="1071" ht="12" customHeight="1" x14ac:dyDescent="0.25"/>
    <row r="1072" ht="12" customHeight="1" x14ac:dyDescent="0.25"/>
    <row r="1073" ht="12" customHeight="1" x14ac:dyDescent="0.25"/>
    <row r="1074" ht="12" customHeight="1" x14ac:dyDescent="0.25"/>
    <row r="1075" ht="12" customHeight="1" x14ac:dyDescent="0.25"/>
    <row r="1076" ht="12" customHeight="1" x14ac:dyDescent="0.25"/>
    <row r="1077" ht="12" customHeight="1" x14ac:dyDescent="0.25"/>
    <row r="1078" ht="12" customHeight="1" x14ac:dyDescent="0.25"/>
    <row r="1079" ht="12" customHeight="1" x14ac:dyDescent="0.25"/>
    <row r="1080" ht="12" customHeight="1" x14ac:dyDescent="0.25"/>
    <row r="1081" ht="12" customHeight="1" x14ac:dyDescent="0.25"/>
    <row r="1082" ht="12" customHeight="1" x14ac:dyDescent="0.25"/>
    <row r="1083" ht="12" customHeight="1" x14ac:dyDescent="0.25"/>
    <row r="1084" ht="12" customHeight="1" x14ac:dyDescent="0.25"/>
    <row r="1085" ht="12" customHeight="1" x14ac:dyDescent="0.25"/>
    <row r="1086" ht="12" customHeight="1" x14ac:dyDescent="0.25"/>
    <row r="1087" ht="12" customHeight="1" x14ac:dyDescent="0.25"/>
    <row r="1088" ht="12" customHeight="1" x14ac:dyDescent="0.25"/>
    <row r="1089" ht="12" customHeight="1" x14ac:dyDescent="0.25"/>
    <row r="1090" ht="12" customHeight="1" x14ac:dyDescent="0.25"/>
    <row r="1091" ht="12" customHeight="1" x14ac:dyDescent="0.25"/>
    <row r="1092" ht="12" customHeight="1" x14ac:dyDescent="0.25"/>
    <row r="1093" ht="12" customHeight="1" x14ac:dyDescent="0.25"/>
    <row r="1094" ht="12" customHeight="1" x14ac:dyDescent="0.25"/>
    <row r="1095" ht="12" customHeight="1" x14ac:dyDescent="0.25"/>
    <row r="1096" ht="12" customHeight="1" x14ac:dyDescent="0.25"/>
    <row r="1097" ht="12" customHeight="1" x14ac:dyDescent="0.25"/>
    <row r="1098" ht="12" customHeight="1" x14ac:dyDescent="0.25"/>
    <row r="1099" ht="12" customHeight="1" x14ac:dyDescent="0.25"/>
    <row r="1100" ht="12" customHeight="1" x14ac:dyDescent="0.25"/>
    <row r="1101" ht="12" customHeight="1" x14ac:dyDescent="0.25"/>
    <row r="1102" ht="12" customHeight="1" x14ac:dyDescent="0.25"/>
    <row r="1103" ht="12" customHeight="1" x14ac:dyDescent="0.25"/>
    <row r="1104" ht="12" customHeight="1" x14ac:dyDescent="0.25"/>
    <row r="1105" ht="12" customHeight="1" x14ac:dyDescent="0.25"/>
    <row r="1106" ht="12" customHeight="1" x14ac:dyDescent="0.25"/>
    <row r="1107" ht="12" customHeight="1" x14ac:dyDescent="0.25"/>
    <row r="1108" ht="12" customHeight="1" x14ac:dyDescent="0.25"/>
    <row r="1109" ht="12" customHeight="1" x14ac:dyDescent="0.25"/>
    <row r="1110" ht="12" customHeight="1" x14ac:dyDescent="0.25"/>
    <row r="1111" ht="12" customHeight="1" x14ac:dyDescent="0.25"/>
    <row r="1112" ht="12" customHeight="1" x14ac:dyDescent="0.25"/>
    <row r="1113" ht="12" customHeight="1" x14ac:dyDescent="0.25"/>
    <row r="1114" ht="12" customHeight="1" x14ac:dyDescent="0.25"/>
    <row r="1115" ht="12" customHeight="1" x14ac:dyDescent="0.25"/>
    <row r="1116" ht="12" customHeight="1" x14ac:dyDescent="0.25"/>
    <row r="1117" ht="12" customHeight="1" x14ac:dyDescent="0.25"/>
    <row r="1118" ht="12" customHeight="1" x14ac:dyDescent="0.25"/>
    <row r="1119" ht="12" customHeight="1" x14ac:dyDescent="0.25"/>
    <row r="1120" ht="12" customHeight="1" x14ac:dyDescent="0.25"/>
    <row r="1121" ht="12" customHeight="1" x14ac:dyDescent="0.25"/>
    <row r="1122" ht="12" customHeight="1" x14ac:dyDescent="0.25"/>
    <row r="1123" ht="12" customHeight="1" x14ac:dyDescent="0.25"/>
    <row r="1124" ht="12" customHeight="1" x14ac:dyDescent="0.25"/>
    <row r="1125" ht="12" customHeight="1" x14ac:dyDescent="0.25"/>
    <row r="1126" ht="12" customHeight="1" x14ac:dyDescent="0.25"/>
    <row r="1127" ht="12" customHeight="1" x14ac:dyDescent="0.25"/>
    <row r="1128" ht="12" customHeight="1" x14ac:dyDescent="0.25"/>
    <row r="1129" ht="12" customHeight="1" x14ac:dyDescent="0.25"/>
    <row r="1130" ht="12" customHeight="1" x14ac:dyDescent="0.25"/>
    <row r="1131" ht="12" customHeight="1" x14ac:dyDescent="0.25"/>
    <row r="1132" ht="12" customHeight="1" x14ac:dyDescent="0.25"/>
    <row r="1133" ht="12" customHeight="1" x14ac:dyDescent="0.25"/>
    <row r="1134" ht="12" customHeight="1" x14ac:dyDescent="0.25"/>
    <row r="1135" ht="12" customHeight="1" x14ac:dyDescent="0.25"/>
    <row r="1136" ht="12" customHeight="1" x14ac:dyDescent="0.25"/>
    <row r="1137" ht="12" customHeight="1" x14ac:dyDescent="0.25"/>
    <row r="1138" ht="12" customHeight="1" x14ac:dyDescent="0.25"/>
    <row r="1139" ht="12" customHeight="1" x14ac:dyDescent="0.25"/>
    <row r="1140" ht="12" customHeight="1" x14ac:dyDescent="0.25"/>
    <row r="1141" ht="12" customHeight="1" x14ac:dyDescent="0.25"/>
    <row r="1142" ht="12" customHeight="1" x14ac:dyDescent="0.25"/>
    <row r="1143" ht="12" customHeight="1" x14ac:dyDescent="0.25"/>
    <row r="1144" ht="12" customHeight="1" x14ac:dyDescent="0.25"/>
    <row r="1145" ht="12" customHeight="1" x14ac:dyDescent="0.25"/>
    <row r="1146" ht="12" customHeight="1" x14ac:dyDescent="0.25"/>
    <row r="1147" ht="12" customHeight="1" x14ac:dyDescent="0.25"/>
    <row r="1148" ht="12" customHeight="1" x14ac:dyDescent="0.25"/>
    <row r="1149" ht="12" customHeight="1" x14ac:dyDescent="0.25"/>
    <row r="1150" ht="12" customHeight="1" x14ac:dyDescent="0.25"/>
    <row r="1151" ht="12" customHeight="1" x14ac:dyDescent="0.25"/>
    <row r="1152" ht="12" customHeight="1" x14ac:dyDescent="0.25"/>
    <row r="1153" ht="12" customHeight="1" x14ac:dyDescent="0.25"/>
    <row r="1154" ht="12" customHeight="1" x14ac:dyDescent="0.25"/>
    <row r="1155" ht="12" customHeight="1" x14ac:dyDescent="0.25"/>
    <row r="1156" ht="12" customHeight="1" x14ac:dyDescent="0.25"/>
    <row r="1157" ht="12" customHeight="1" x14ac:dyDescent="0.25"/>
    <row r="1158" ht="12" customHeight="1" x14ac:dyDescent="0.25"/>
    <row r="1159" ht="12" customHeight="1" x14ac:dyDescent="0.25"/>
    <row r="1160" ht="12" customHeight="1" x14ac:dyDescent="0.25"/>
    <row r="1161" ht="12" customHeight="1" x14ac:dyDescent="0.25"/>
    <row r="1162" ht="12" customHeight="1" x14ac:dyDescent="0.25"/>
    <row r="1163" ht="12" customHeight="1" x14ac:dyDescent="0.25"/>
    <row r="1164" ht="12" customHeight="1" x14ac:dyDescent="0.25"/>
    <row r="1165" ht="12" customHeight="1" x14ac:dyDescent="0.25"/>
    <row r="1166" ht="12" customHeight="1" x14ac:dyDescent="0.25"/>
    <row r="1167" ht="12" customHeight="1" x14ac:dyDescent="0.25"/>
    <row r="1168" ht="12" customHeight="1" x14ac:dyDescent="0.25"/>
    <row r="1169" ht="12" customHeight="1" x14ac:dyDescent="0.25"/>
    <row r="1170" ht="12" customHeight="1" x14ac:dyDescent="0.25"/>
    <row r="1171" ht="12" customHeight="1" x14ac:dyDescent="0.25"/>
    <row r="1172" ht="12" customHeight="1" x14ac:dyDescent="0.25"/>
    <row r="1173" ht="12" customHeight="1" x14ac:dyDescent="0.25"/>
    <row r="1174" ht="12" customHeight="1" x14ac:dyDescent="0.25"/>
    <row r="1175" ht="12" customHeight="1" x14ac:dyDescent="0.25"/>
    <row r="1176" ht="12" customHeight="1" x14ac:dyDescent="0.25"/>
    <row r="1177" ht="12" customHeight="1" x14ac:dyDescent="0.25"/>
    <row r="1178" ht="12" customHeight="1" x14ac:dyDescent="0.25"/>
    <row r="1179" ht="12" customHeight="1" x14ac:dyDescent="0.25"/>
    <row r="1180" ht="12" customHeight="1" x14ac:dyDescent="0.25"/>
    <row r="1181" ht="12" customHeight="1" x14ac:dyDescent="0.25"/>
    <row r="1182" ht="12" customHeight="1" x14ac:dyDescent="0.25"/>
    <row r="1183" ht="12" customHeight="1" x14ac:dyDescent="0.25"/>
    <row r="1184" ht="12" customHeight="1" x14ac:dyDescent="0.25"/>
    <row r="1185" ht="12" customHeight="1" x14ac:dyDescent="0.25"/>
    <row r="1186" ht="12" customHeight="1" x14ac:dyDescent="0.25"/>
    <row r="1187" ht="12" customHeight="1" x14ac:dyDescent="0.25"/>
    <row r="1188" ht="12" customHeight="1" x14ac:dyDescent="0.25"/>
    <row r="1189" ht="12" customHeight="1" x14ac:dyDescent="0.25"/>
    <row r="1190" ht="12" customHeight="1" x14ac:dyDescent="0.25"/>
    <row r="1191" ht="12" customHeight="1" x14ac:dyDescent="0.25"/>
    <row r="1192" ht="12" customHeight="1" x14ac:dyDescent="0.25"/>
    <row r="1193" ht="12" customHeight="1" x14ac:dyDescent="0.25"/>
    <row r="1194" ht="12" customHeight="1" x14ac:dyDescent="0.25"/>
    <row r="1195" ht="12" customHeight="1" x14ac:dyDescent="0.25"/>
    <row r="1196" ht="12" customHeight="1" x14ac:dyDescent="0.25"/>
    <row r="1197" ht="12" customHeight="1" x14ac:dyDescent="0.25"/>
    <row r="1198" ht="12" customHeight="1" x14ac:dyDescent="0.25"/>
    <row r="1199" ht="12" customHeight="1" x14ac:dyDescent="0.25"/>
    <row r="1200" ht="12" customHeight="1" x14ac:dyDescent="0.25"/>
    <row r="1201" ht="12" customHeight="1" x14ac:dyDescent="0.25"/>
    <row r="1202" ht="12" customHeight="1" x14ac:dyDescent="0.25"/>
    <row r="1203" ht="12" customHeight="1" x14ac:dyDescent="0.25"/>
    <row r="1204" ht="12" customHeight="1" x14ac:dyDescent="0.25"/>
    <row r="1205" ht="12" customHeight="1" x14ac:dyDescent="0.25"/>
    <row r="1206" ht="12" customHeight="1" x14ac:dyDescent="0.25"/>
    <row r="1207" ht="12" customHeight="1" x14ac:dyDescent="0.25"/>
    <row r="1208" ht="12" customHeight="1" x14ac:dyDescent="0.25"/>
    <row r="1209" ht="12" customHeight="1" x14ac:dyDescent="0.25"/>
    <row r="1210" ht="12" customHeight="1" x14ac:dyDescent="0.25"/>
    <row r="1211" ht="12" customHeight="1" x14ac:dyDescent="0.25"/>
    <row r="1212" ht="12" customHeight="1" x14ac:dyDescent="0.25"/>
    <row r="1213" ht="12" customHeight="1" x14ac:dyDescent="0.25"/>
    <row r="1214" ht="12" customHeight="1" x14ac:dyDescent="0.25"/>
    <row r="1215" ht="12" customHeight="1" x14ac:dyDescent="0.25"/>
    <row r="1216" ht="12" customHeight="1" x14ac:dyDescent="0.25"/>
    <row r="1217" ht="12" customHeight="1" x14ac:dyDescent="0.25"/>
    <row r="1218" ht="12" customHeight="1" x14ac:dyDescent="0.25"/>
    <row r="1219" ht="12" customHeight="1" x14ac:dyDescent="0.25"/>
    <row r="1220" ht="12" customHeight="1" x14ac:dyDescent="0.25"/>
    <row r="1221" ht="12" customHeight="1" x14ac:dyDescent="0.25"/>
    <row r="1222" ht="12" customHeight="1" x14ac:dyDescent="0.25"/>
    <row r="1223" ht="12" customHeight="1" x14ac:dyDescent="0.25"/>
    <row r="1224" ht="12" customHeight="1" x14ac:dyDescent="0.25"/>
    <row r="1225" ht="12" customHeight="1" x14ac:dyDescent="0.25"/>
    <row r="1226" ht="12" customHeight="1" x14ac:dyDescent="0.25"/>
    <row r="1227" ht="12" customHeight="1" x14ac:dyDescent="0.25"/>
    <row r="1228" ht="12" customHeight="1" x14ac:dyDescent="0.25"/>
    <row r="1229" ht="12" customHeight="1" x14ac:dyDescent="0.25"/>
    <row r="1230" ht="12" customHeight="1" x14ac:dyDescent="0.25"/>
    <row r="1231" ht="12" customHeight="1" x14ac:dyDescent="0.25"/>
    <row r="1232" ht="12" customHeight="1" x14ac:dyDescent="0.25"/>
    <row r="1233" ht="12" customHeight="1" x14ac:dyDescent="0.25"/>
    <row r="1234" ht="12" customHeight="1" x14ac:dyDescent="0.25"/>
    <row r="1235" ht="12" customHeight="1" x14ac:dyDescent="0.25"/>
    <row r="1236" ht="12" customHeight="1" x14ac:dyDescent="0.25"/>
    <row r="1237" ht="12" customHeight="1" x14ac:dyDescent="0.25"/>
    <row r="1238" ht="12" customHeight="1" x14ac:dyDescent="0.25"/>
    <row r="1239" ht="12" customHeight="1" x14ac:dyDescent="0.25"/>
    <row r="1240" ht="12" customHeight="1" x14ac:dyDescent="0.25"/>
    <row r="1241" ht="12" customHeight="1" x14ac:dyDescent="0.25"/>
    <row r="1242" ht="12" customHeight="1" x14ac:dyDescent="0.25"/>
    <row r="1243" ht="12" customHeight="1" x14ac:dyDescent="0.25"/>
    <row r="1244" ht="12" customHeight="1" x14ac:dyDescent="0.25"/>
    <row r="1245" ht="12" customHeight="1" x14ac:dyDescent="0.25"/>
    <row r="1246" ht="12" customHeight="1" x14ac:dyDescent="0.25"/>
    <row r="1247" ht="12" customHeight="1" x14ac:dyDescent="0.25"/>
    <row r="1248" ht="12" customHeight="1" x14ac:dyDescent="0.25"/>
    <row r="1249" ht="12" customHeight="1" x14ac:dyDescent="0.25"/>
    <row r="1250" ht="12" customHeight="1" x14ac:dyDescent="0.25"/>
    <row r="1251" ht="12" customHeight="1" x14ac:dyDescent="0.25"/>
    <row r="1252" ht="12" customHeight="1" x14ac:dyDescent="0.25"/>
    <row r="1253" ht="12" customHeight="1" x14ac:dyDescent="0.25"/>
    <row r="1254" ht="12" customHeight="1" x14ac:dyDescent="0.25"/>
    <row r="1255" ht="12" customHeight="1" x14ac:dyDescent="0.25"/>
    <row r="1256" ht="12" customHeight="1" x14ac:dyDescent="0.25"/>
    <row r="1257" ht="12" customHeight="1" x14ac:dyDescent="0.25"/>
    <row r="1258" ht="12" customHeight="1" x14ac:dyDescent="0.25"/>
    <row r="1259" ht="12" customHeight="1" x14ac:dyDescent="0.25"/>
    <row r="1260" ht="12" customHeight="1" x14ac:dyDescent="0.25"/>
    <row r="1261" ht="12" customHeight="1" x14ac:dyDescent="0.25"/>
    <row r="1262" ht="12" customHeight="1" x14ac:dyDescent="0.25"/>
    <row r="1263" ht="12" customHeight="1" x14ac:dyDescent="0.25"/>
    <row r="1264" ht="12" customHeight="1" x14ac:dyDescent="0.25"/>
    <row r="1265" ht="12" customHeight="1" x14ac:dyDescent="0.25"/>
    <row r="1266" ht="12" customHeight="1" x14ac:dyDescent="0.25"/>
    <row r="1267" ht="12" customHeight="1" x14ac:dyDescent="0.25"/>
    <row r="1268" ht="12" customHeight="1" x14ac:dyDescent="0.25"/>
    <row r="1269" ht="12" customHeight="1" x14ac:dyDescent="0.25"/>
    <row r="1270" ht="12" customHeight="1" x14ac:dyDescent="0.25"/>
    <row r="1271" ht="12" customHeight="1" x14ac:dyDescent="0.25"/>
    <row r="1272" ht="12" customHeight="1" x14ac:dyDescent="0.25"/>
    <row r="1273" ht="12" customHeight="1" x14ac:dyDescent="0.25"/>
    <row r="1274" ht="12" customHeight="1" x14ac:dyDescent="0.25"/>
    <row r="1275" ht="12" customHeight="1" x14ac:dyDescent="0.25"/>
    <row r="1276" ht="12" customHeight="1" x14ac:dyDescent="0.25"/>
    <row r="1277" ht="12" customHeight="1" x14ac:dyDescent="0.25"/>
    <row r="1278" ht="12" customHeight="1" x14ac:dyDescent="0.25"/>
    <row r="1279" ht="12" customHeight="1" x14ac:dyDescent="0.25"/>
    <row r="1280" ht="12" customHeight="1" x14ac:dyDescent="0.25"/>
    <row r="1281" ht="12" customHeight="1" x14ac:dyDescent="0.25"/>
    <row r="1282" ht="12" customHeight="1" x14ac:dyDescent="0.25"/>
    <row r="1283" ht="12" customHeight="1" x14ac:dyDescent="0.25"/>
    <row r="1284" ht="12" customHeight="1" x14ac:dyDescent="0.25"/>
    <row r="1285" ht="12" customHeight="1" x14ac:dyDescent="0.25"/>
    <row r="1286" ht="12" customHeight="1" x14ac:dyDescent="0.25"/>
    <row r="1287" ht="12" customHeight="1" x14ac:dyDescent="0.25"/>
    <row r="1288" ht="12" customHeight="1" x14ac:dyDescent="0.25"/>
    <row r="1289" ht="12" customHeight="1" x14ac:dyDescent="0.25"/>
    <row r="1290" ht="12" customHeight="1" x14ac:dyDescent="0.25"/>
    <row r="1291" ht="12" customHeight="1" x14ac:dyDescent="0.25"/>
    <row r="1292" ht="12" customHeight="1" x14ac:dyDescent="0.25"/>
    <row r="1293" ht="12" customHeight="1" x14ac:dyDescent="0.25"/>
    <row r="1294" ht="12" customHeight="1" x14ac:dyDescent="0.25"/>
    <row r="1295" ht="12" customHeight="1" x14ac:dyDescent="0.25"/>
    <row r="1296" ht="12" customHeight="1" x14ac:dyDescent="0.25"/>
    <row r="1297" ht="12" customHeight="1" x14ac:dyDescent="0.25"/>
    <row r="1298" ht="12" customHeight="1" x14ac:dyDescent="0.25"/>
    <row r="1299" ht="12" customHeight="1" x14ac:dyDescent="0.25"/>
    <row r="1300" ht="12" customHeight="1" x14ac:dyDescent="0.25"/>
    <row r="1301" ht="12" customHeight="1" x14ac:dyDescent="0.25"/>
    <row r="1302" ht="12" customHeight="1" x14ac:dyDescent="0.25"/>
    <row r="1303" ht="12" customHeight="1" x14ac:dyDescent="0.25"/>
    <row r="1304" ht="12" customHeight="1" x14ac:dyDescent="0.25"/>
    <row r="1305" ht="12" customHeight="1" x14ac:dyDescent="0.25"/>
    <row r="1306" ht="12" customHeight="1" x14ac:dyDescent="0.25"/>
    <row r="1307" ht="12" customHeight="1" x14ac:dyDescent="0.25"/>
    <row r="1308" ht="12" customHeight="1" x14ac:dyDescent="0.25"/>
    <row r="1309" ht="12" customHeight="1" x14ac:dyDescent="0.25"/>
    <row r="1310" ht="12" customHeight="1" x14ac:dyDescent="0.25"/>
    <row r="1311" ht="12" customHeight="1" x14ac:dyDescent="0.25"/>
    <row r="1312" ht="12" customHeight="1" x14ac:dyDescent="0.25"/>
    <row r="1313" ht="12" customHeight="1" x14ac:dyDescent="0.25"/>
    <row r="1314" ht="12" customHeight="1" x14ac:dyDescent="0.25"/>
    <row r="1315" ht="12" customHeight="1" x14ac:dyDescent="0.25"/>
    <row r="1316" ht="12" customHeight="1" x14ac:dyDescent="0.25"/>
    <row r="1317" ht="12" customHeight="1" x14ac:dyDescent="0.25"/>
    <row r="1318" ht="12" customHeight="1" x14ac:dyDescent="0.25"/>
    <row r="1319" ht="12" customHeight="1" x14ac:dyDescent="0.25"/>
    <row r="1320" ht="12" customHeight="1" x14ac:dyDescent="0.25"/>
    <row r="1321" ht="12" customHeight="1" x14ac:dyDescent="0.25"/>
    <row r="1322" ht="12" customHeight="1" x14ac:dyDescent="0.25"/>
    <row r="1323" ht="12" customHeight="1" x14ac:dyDescent="0.25"/>
    <row r="1324" ht="12" customHeight="1" x14ac:dyDescent="0.25"/>
    <row r="1325" ht="12" customHeight="1" x14ac:dyDescent="0.25"/>
    <row r="1326" ht="12" customHeight="1" x14ac:dyDescent="0.25"/>
    <row r="1327" ht="12" customHeight="1" x14ac:dyDescent="0.25"/>
    <row r="1328" ht="12" customHeight="1" x14ac:dyDescent="0.25"/>
    <row r="1329" ht="12" customHeight="1" x14ac:dyDescent="0.25"/>
    <row r="1330" ht="12" customHeight="1" x14ac:dyDescent="0.25"/>
    <row r="1331" ht="12" customHeight="1" x14ac:dyDescent="0.25"/>
    <row r="1332" ht="12" customHeight="1" x14ac:dyDescent="0.25"/>
    <row r="1333" ht="12" customHeight="1" x14ac:dyDescent="0.25"/>
    <row r="1334" ht="12" customHeight="1" x14ac:dyDescent="0.25"/>
    <row r="1335" ht="12" customHeight="1" x14ac:dyDescent="0.25"/>
    <row r="1336" ht="12" customHeight="1" x14ac:dyDescent="0.25"/>
    <row r="1337" ht="12" customHeight="1" x14ac:dyDescent="0.25"/>
    <row r="1338" ht="12" customHeight="1" x14ac:dyDescent="0.25"/>
    <row r="1339" ht="12" customHeight="1" x14ac:dyDescent="0.25"/>
    <row r="1340" ht="12" customHeight="1" x14ac:dyDescent="0.25"/>
    <row r="1341" ht="12" customHeight="1" x14ac:dyDescent="0.25"/>
    <row r="1342" ht="12" customHeight="1" x14ac:dyDescent="0.25"/>
    <row r="1343" ht="12" customHeight="1" x14ac:dyDescent="0.25"/>
    <row r="1344" ht="12" customHeight="1" x14ac:dyDescent="0.25"/>
    <row r="1345" ht="12" customHeight="1" x14ac:dyDescent="0.25"/>
    <row r="1346" ht="12" customHeight="1" x14ac:dyDescent="0.25"/>
    <row r="1347" ht="12" customHeight="1" x14ac:dyDescent="0.25"/>
    <row r="1348" ht="12" customHeight="1" x14ac:dyDescent="0.25"/>
    <row r="1349" ht="12" customHeight="1" x14ac:dyDescent="0.25"/>
    <row r="1350" ht="12" customHeight="1" x14ac:dyDescent="0.25"/>
    <row r="1351" ht="12" customHeight="1" x14ac:dyDescent="0.25"/>
    <row r="1352" ht="12" customHeight="1" x14ac:dyDescent="0.25"/>
    <row r="1353" ht="12" customHeight="1" x14ac:dyDescent="0.25"/>
    <row r="1354" ht="12" customHeight="1" x14ac:dyDescent="0.25"/>
    <row r="1355" ht="12" customHeight="1" x14ac:dyDescent="0.25"/>
    <row r="1356" ht="12" customHeight="1" x14ac:dyDescent="0.25"/>
    <row r="1357" ht="12" customHeight="1" x14ac:dyDescent="0.25"/>
    <row r="1358" ht="12" customHeight="1" x14ac:dyDescent="0.25"/>
    <row r="1359" ht="12" customHeight="1" x14ac:dyDescent="0.25"/>
    <row r="1360" ht="12" customHeight="1" x14ac:dyDescent="0.25"/>
    <row r="1361" ht="12" customHeight="1" x14ac:dyDescent="0.25"/>
    <row r="1362" ht="12" customHeight="1" x14ac:dyDescent="0.25"/>
    <row r="1363" ht="12" customHeight="1" x14ac:dyDescent="0.25"/>
    <row r="1364" ht="12" customHeight="1" x14ac:dyDescent="0.25"/>
    <row r="1365" ht="12" customHeight="1" x14ac:dyDescent="0.25"/>
    <row r="1366" ht="12" customHeight="1" x14ac:dyDescent="0.25"/>
    <row r="1367" ht="12" customHeight="1" x14ac:dyDescent="0.25"/>
    <row r="1368" ht="12" customHeight="1" x14ac:dyDescent="0.25"/>
    <row r="1369" ht="12" customHeight="1" x14ac:dyDescent="0.25"/>
    <row r="1370" ht="12" customHeight="1" x14ac:dyDescent="0.25"/>
    <row r="1371" ht="12" customHeight="1" x14ac:dyDescent="0.25"/>
    <row r="1372" ht="12" customHeight="1" x14ac:dyDescent="0.25"/>
    <row r="1373" ht="12" customHeight="1" x14ac:dyDescent="0.25"/>
    <row r="1374" ht="12" customHeight="1" x14ac:dyDescent="0.25"/>
    <row r="1375" ht="12" customHeight="1" x14ac:dyDescent="0.25"/>
    <row r="1376" ht="12" customHeight="1" x14ac:dyDescent="0.25"/>
    <row r="1377" ht="12" customHeight="1" x14ac:dyDescent="0.25"/>
    <row r="1378" ht="12" customHeight="1" x14ac:dyDescent="0.25"/>
    <row r="1379" ht="12" customHeight="1" x14ac:dyDescent="0.25"/>
    <row r="1380" ht="12" customHeight="1" x14ac:dyDescent="0.25"/>
    <row r="1381" ht="12" customHeight="1" x14ac:dyDescent="0.25"/>
    <row r="1382" ht="12" customHeight="1" x14ac:dyDescent="0.25"/>
    <row r="1383" ht="12" customHeight="1" x14ac:dyDescent="0.25"/>
    <row r="1384" ht="12" customHeight="1" x14ac:dyDescent="0.25"/>
    <row r="1385" ht="12" customHeight="1" x14ac:dyDescent="0.25"/>
    <row r="1386" ht="12" customHeight="1" x14ac:dyDescent="0.25"/>
    <row r="1387" ht="12" customHeight="1" x14ac:dyDescent="0.25"/>
    <row r="1388" ht="12" customHeight="1" x14ac:dyDescent="0.25"/>
    <row r="1389" ht="12" customHeight="1" x14ac:dyDescent="0.25"/>
    <row r="1390" ht="12" customHeight="1" x14ac:dyDescent="0.25"/>
    <row r="1391" ht="12" customHeight="1" x14ac:dyDescent="0.25"/>
    <row r="1392" ht="12" customHeight="1" x14ac:dyDescent="0.25"/>
    <row r="1393" ht="12" customHeight="1" x14ac:dyDescent="0.25"/>
    <row r="1394" ht="12" customHeight="1" x14ac:dyDescent="0.25"/>
    <row r="1395" ht="12" customHeight="1" x14ac:dyDescent="0.25"/>
    <row r="1396" ht="12" customHeight="1" x14ac:dyDescent="0.25"/>
    <row r="1397" ht="12" customHeight="1" x14ac:dyDescent="0.25"/>
    <row r="1398" ht="12" customHeight="1" x14ac:dyDescent="0.25"/>
    <row r="1399" ht="12" customHeight="1" x14ac:dyDescent="0.25"/>
    <row r="1400" ht="12" customHeight="1" x14ac:dyDescent="0.25"/>
    <row r="1401" ht="12" customHeight="1" x14ac:dyDescent="0.25"/>
    <row r="1402" ht="12" customHeight="1" x14ac:dyDescent="0.25"/>
    <row r="1403" ht="12" customHeight="1" x14ac:dyDescent="0.25"/>
    <row r="1404" ht="12" customHeight="1" x14ac:dyDescent="0.25"/>
    <row r="1405" ht="12" customHeight="1" x14ac:dyDescent="0.25"/>
    <row r="1406" ht="12" customHeight="1" x14ac:dyDescent="0.25"/>
    <row r="1407" ht="12" customHeight="1" x14ac:dyDescent="0.25"/>
    <row r="1408" ht="12" customHeight="1" x14ac:dyDescent="0.25"/>
    <row r="1409" ht="12" customHeight="1" x14ac:dyDescent="0.25"/>
    <row r="1410" ht="12" customHeight="1" x14ac:dyDescent="0.25"/>
    <row r="1411" ht="12" customHeight="1" x14ac:dyDescent="0.25"/>
    <row r="1412" ht="12" customHeight="1" x14ac:dyDescent="0.25"/>
    <row r="1413" ht="12" customHeight="1" x14ac:dyDescent="0.25"/>
    <row r="1414" ht="12" customHeight="1" x14ac:dyDescent="0.25"/>
    <row r="1415" ht="12" customHeight="1" x14ac:dyDescent="0.25"/>
    <row r="1416" ht="12" customHeight="1" x14ac:dyDescent="0.25"/>
    <row r="1417" ht="12" customHeight="1" x14ac:dyDescent="0.25"/>
    <row r="1418" ht="12" customHeight="1" x14ac:dyDescent="0.25"/>
    <row r="1419" ht="12" customHeight="1" x14ac:dyDescent="0.25"/>
    <row r="1420" ht="12" customHeight="1" x14ac:dyDescent="0.25"/>
    <row r="1421" ht="12" customHeight="1" x14ac:dyDescent="0.25"/>
    <row r="1422" ht="12" customHeight="1" x14ac:dyDescent="0.25"/>
    <row r="1423" ht="12" customHeight="1" x14ac:dyDescent="0.25"/>
    <row r="1424" ht="12" customHeight="1" x14ac:dyDescent="0.25"/>
    <row r="1425" ht="12" customHeight="1" x14ac:dyDescent="0.25"/>
    <row r="1426" ht="12" customHeight="1" x14ac:dyDescent="0.25"/>
    <row r="1427" ht="12" customHeight="1" x14ac:dyDescent="0.25"/>
    <row r="1428" ht="12" customHeight="1" x14ac:dyDescent="0.25"/>
    <row r="1429" ht="12" customHeight="1" x14ac:dyDescent="0.25"/>
    <row r="1430" ht="12" customHeight="1" x14ac:dyDescent="0.25"/>
    <row r="1431" ht="12" customHeight="1" x14ac:dyDescent="0.25"/>
    <row r="1432" ht="12" customHeight="1" x14ac:dyDescent="0.25"/>
    <row r="1433" ht="12" customHeight="1" x14ac:dyDescent="0.25"/>
    <row r="1434" ht="12" customHeight="1" x14ac:dyDescent="0.25"/>
    <row r="1435" ht="12" customHeight="1" x14ac:dyDescent="0.25"/>
    <row r="1436" ht="12" customHeight="1" x14ac:dyDescent="0.25"/>
    <row r="1437" ht="12" customHeight="1" x14ac:dyDescent="0.25"/>
    <row r="1438" ht="12" customHeight="1" x14ac:dyDescent="0.25"/>
    <row r="1439" ht="12" customHeight="1" x14ac:dyDescent="0.25"/>
    <row r="1440" ht="12" customHeight="1" x14ac:dyDescent="0.25"/>
    <row r="1441" ht="12" customHeight="1" x14ac:dyDescent="0.25"/>
    <row r="1442" ht="12" customHeight="1" x14ac:dyDescent="0.25"/>
    <row r="1443" ht="12" customHeight="1" x14ac:dyDescent="0.25"/>
    <row r="1444" ht="12" customHeight="1" x14ac:dyDescent="0.25"/>
    <row r="1445" ht="12" customHeight="1" x14ac:dyDescent="0.25"/>
    <row r="1446" ht="12" customHeight="1" x14ac:dyDescent="0.25"/>
    <row r="1447" ht="12" customHeight="1" x14ac:dyDescent="0.25"/>
    <row r="1448" ht="12" customHeight="1" x14ac:dyDescent="0.25"/>
    <row r="1449" ht="12" customHeight="1" x14ac:dyDescent="0.25"/>
    <row r="1450" ht="12" customHeight="1" x14ac:dyDescent="0.25"/>
    <row r="1451" ht="12" customHeight="1" x14ac:dyDescent="0.25"/>
    <row r="1452" ht="12" customHeight="1" x14ac:dyDescent="0.25"/>
    <row r="1453" ht="12" customHeight="1" x14ac:dyDescent="0.25"/>
    <row r="1454" ht="12" customHeight="1" x14ac:dyDescent="0.25"/>
    <row r="1455" ht="12" customHeight="1" x14ac:dyDescent="0.25"/>
    <row r="1456" ht="12" customHeight="1" x14ac:dyDescent="0.25"/>
    <row r="1457" ht="12" customHeight="1" x14ac:dyDescent="0.25"/>
    <row r="1458" ht="12" customHeight="1" x14ac:dyDescent="0.25"/>
    <row r="1459" ht="12" customHeight="1" x14ac:dyDescent="0.25"/>
    <row r="1460" ht="12" customHeight="1" x14ac:dyDescent="0.25"/>
    <row r="1461" ht="12" customHeight="1" x14ac:dyDescent="0.25"/>
    <row r="1462" ht="12" customHeight="1" x14ac:dyDescent="0.25"/>
    <row r="1463" ht="12" customHeight="1" x14ac:dyDescent="0.25"/>
    <row r="1464" ht="12" customHeight="1" x14ac:dyDescent="0.25"/>
    <row r="1465" ht="12" customHeight="1" x14ac:dyDescent="0.25"/>
    <row r="1466" ht="12" customHeight="1" x14ac:dyDescent="0.25"/>
    <row r="1467" ht="12" customHeight="1" x14ac:dyDescent="0.25"/>
    <row r="1468" ht="12" customHeight="1" x14ac:dyDescent="0.25"/>
    <row r="1469" ht="12" customHeight="1" x14ac:dyDescent="0.25"/>
    <row r="1470" ht="12" customHeight="1" x14ac:dyDescent="0.25"/>
    <row r="1471" ht="12" customHeight="1" x14ac:dyDescent="0.25"/>
    <row r="1472" ht="12" customHeight="1" x14ac:dyDescent="0.25"/>
    <row r="1473" ht="12" customHeight="1" x14ac:dyDescent="0.25"/>
    <row r="1474" ht="12" customHeight="1" x14ac:dyDescent="0.25"/>
    <row r="1475" ht="12" customHeight="1" x14ac:dyDescent="0.25"/>
    <row r="1476" ht="12" customHeight="1" x14ac:dyDescent="0.25"/>
    <row r="1477" ht="12" customHeight="1" x14ac:dyDescent="0.25"/>
    <row r="1478" ht="12" customHeight="1" x14ac:dyDescent="0.25"/>
    <row r="1479" ht="12" customHeight="1" x14ac:dyDescent="0.25"/>
    <row r="1480" ht="12" customHeight="1" x14ac:dyDescent="0.25"/>
    <row r="1481" ht="12" customHeight="1" x14ac:dyDescent="0.25"/>
    <row r="1482" ht="12" customHeight="1" x14ac:dyDescent="0.25"/>
    <row r="1483" ht="12" customHeight="1" x14ac:dyDescent="0.25"/>
    <row r="1484" ht="12" customHeight="1" x14ac:dyDescent="0.25"/>
    <row r="1485" ht="12" customHeight="1" x14ac:dyDescent="0.25"/>
    <row r="1486" ht="12" customHeight="1" x14ac:dyDescent="0.25"/>
    <row r="1487" ht="12" customHeight="1" x14ac:dyDescent="0.25"/>
    <row r="1488" ht="12" customHeight="1" x14ac:dyDescent="0.25"/>
    <row r="1489" ht="12" customHeight="1" x14ac:dyDescent="0.25"/>
    <row r="1490" ht="12" customHeight="1" x14ac:dyDescent="0.25"/>
    <row r="1491" ht="12" customHeight="1" x14ac:dyDescent="0.25"/>
    <row r="1492" ht="12" customHeight="1" x14ac:dyDescent="0.25"/>
    <row r="1493" ht="12" customHeight="1" x14ac:dyDescent="0.25"/>
    <row r="1494" ht="12" customHeight="1" x14ac:dyDescent="0.25"/>
    <row r="1495" ht="12" customHeight="1" x14ac:dyDescent="0.25"/>
    <row r="1496" ht="12" customHeight="1" x14ac:dyDescent="0.25"/>
    <row r="1497" ht="12" customHeight="1" x14ac:dyDescent="0.25"/>
    <row r="1498" ht="12" customHeight="1" x14ac:dyDescent="0.25"/>
    <row r="1499" ht="12" customHeight="1" x14ac:dyDescent="0.25"/>
    <row r="1500" ht="12" customHeight="1" x14ac:dyDescent="0.25"/>
    <row r="1501" ht="12" customHeight="1" x14ac:dyDescent="0.25"/>
    <row r="1502" ht="12" customHeight="1" x14ac:dyDescent="0.25"/>
    <row r="1503" ht="12" customHeight="1" x14ac:dyDescent="0.25"/>
    <row r="1504" ht="12" customHeight="1" x14ac:dyDescent="0.25"/>
    <row r="1505" ht="12" customHeight="1" x14ac:dyDescent="0.25"/>
    <row r="1506" ht="12" customHeight="1" x14ac:dyDescent="0.25"/>
    <row r="1507" ht="12" customHeight="1" x14ac:dyDescent="0.25"/>
    <row r="1508" ht="12" customHeight="1" x14ac:dyDescent="0.25"/>
    <row r="1509" ht="12" customHeight="1" x14ac:dyDescent="0.25"/>
    <row r="1510" ht="12" customHeight="1" x14ac:dyDescent="0.25"/>
    <row r="1511" ht="12" customHeight="1" x14ac:dyDescent="0.25"/>
    <row r="1512" ht="12" customHeight="1" x14ac:dyDescent="0.25"/>
    <row r="1513" ht="12" customHeight="1" x14ac:dyDescent="0.25"/>
    <row r="1514" ht="12" customHeight="1" x14ac:dyDescent="0.25"/>
    <row r="1515" ht="12" customHeight="1" x14ac:dyDescent="0.25"/>
    <row r="1516" ht="12" customHeight="1" x14ac:dyDescent="0.25"/>
    <row r="1517" ht="12" customHeight="1" x14ac:dyDescent="0.25"/>
    <row r="1518" ht="12" customHeight="1" x14ac:dyDescent="0.25"/>
    <row r="1519" ht="12" customHeight="1" x14ac:dyDescent="0.25"/>
    <row r="1520" ht="12" customHeight="1" x14ac:dyDescent="0.25"/>
    <row r="1521" ht="12" customHeight="1" x14ac:dyDescent="0.25"/>
    <row r="1522" ht="12" customHeight="1" x14ac:dyDescent="0.25"/>
    <row r="1523" ht="12" customHeight="1" x14ac:dyDescent="0.25"/>
    <row r="1524" ht="12" customHeight="1" x14ac:dyDescent="0.25"/>
    <row r="1525" ht="12" customHeight="1" x14ac:dyDescent="0.25"/>
    <row r="1526" ht="12" customHeight="1" x14ac:dyDescent="0.25"/>
    <row r="1527" ht="12" customHeight="1" x14ac:dyDescent="0.25"/>
    <row r="1528" ht="12" customHeight="1" x14ac:dyDescent="0.25"/>
    <row r="1529" ht="12" customHeight="1" x14ac:dyDescent="0.25"/>
    <row r="1530" ht="12" customHeight="1" x14ac:dyDescent="0.25"/>
    <row r="1531" ht="12" customHeight="1" x14ac:dyDescent="0.25"/>
    <row r="1532" ht="12" customHeight="1" x14ac:dyDescent="0.25"/>
    <row r="1533" ht="12" customHeight="1" x14ac:dyDescent="0.25"/>
    <row r="1534" ht="12" customHeight="1" x14ac:dyDescent="0.25"/>
    <row r="1535" ht="12" customHeight="1" x14ac:dyDescent="0.25"/>
    <row r="1536" ht="12" customHeight="1" x14ac:dyDescent="0.25"/>
    <row r="1537" ht="12" customHeight="1" x14ac:dyDescent="0.25"/>
    <row r="1538" ht="12" customHeight="1" x14ac:dyDescent="0.25"/>
    <row r="1539" ht="12" customHeight="1" x14ac:dyDescent="0.25"/>
    <row r="1540" ht="12" customHeight="1" x14ac:dyDescent="0.25"/>
    <row r="1541" ht="12" customHeight="1" x14ac:dyDescent="0.25"/>
    <row r="1542" ht="12" customHeight="1" x14ac:dyDescent="0.25"/>
    <row r="1543" ht="12" customHeight="1" x14ac:dyDescent="0.25"/>
    <row r="1544" ht="12" customHeight="1" x14ac:dyDescent="0.25"/>
    <row r="1545" ht="12" customHeight="1" x14ac:dyDescent="0.25"/>
    <row r="1546" ht="12" customHeight="1" x14ac:dyDescent="0.25"/>
    <row r="1547" ht="12" customHeight="1" x14ac:dyDescent="0.25"/>
    <row r="1548" ht="12" customHeight="1" x14ac:dyDescent="0.25"/>
    <row r="1549" ht="12" customHeight="1" x14ac:dyDescent="0.25"/>
    <row r="1550" ht="12" customHeight="1" x14ac:dyDescent="0.25"/>
    <row r="1551" ht="12" customHeight="1" x14ac:dyDescent="0.25"/>
    <row r="1552" ht="12" customHeight="1" x14ac:dyDescent="0.25"/>
    <row r="1553" ht="12" customHeight="1" x14ac:dyDescent="0.25"/>
    <row r="1554" ht="12" customHeight="1" x14ac:dyDescent="0.25"/>
    <row r="1555" ht="12" customHeight="1" x14ac:dyDescent="0.25"/>
    <row r="1556" ht="12" customHeight="1" x14ac:dyDescent="0.25"/>
    <row r="1557" ht="12" customHeight="1" x14ac:dyDescent="0.25"/>
    <row r="1558" ht="12" customHeight="1" x14ac:dyDescent="0.25"/>
    <row r="1559" ht="12" customHeight="1" x14ac:dyDescent="0.25"/>
    <row r="1560" ht="12" customHeight="1" x14ac:dyDescent="0.25"/>
    <row r="1561" ht="12" customHeight="1" x14ac:dyDescent="0.25"/>
    <row r="1562" ht="12" customHeight="1" x14ac:dyDescent="0.25"/>
    <row r="1563" ht="12" customHeight="1" x14ac:dyDescent="0.25"/>
    <row r="1564" ht="12" customHeight="1" x14ac:dyDescent="0.25"/>
    <row r="1565" ht="12" customHeight="1" x14ac:dyDescent="0.25"/>
    <row r="1566" ht="12" customHeight="1" x14ac:dyDescent="0.25"/>
    <row r="1567" ht="12" customHeight="1" x14ac:dyDescent="0.25"/>
    <row r="1568" ht="12" customHeight="1" x14ac:dyDescent="0.25"/>
    <row r="1569" ht="12" customHeight="1" x14ac:dyDescent="0.25"/>
    <row r="1570" ht="12" customHeight="1" x14ac:dyDescent="0.25"/>
    <row r="1571" ht="12" customHeight="1" x14ac:dyDescent="0.25"/>
    <row r="1572" ht="12" customHeight="1" x14ac:dyDescent="0.25"/>
    <row r="1573" ht="12" customHeight="1" x14ac:dyDescent="0.25"/>
    <row r="1574" ht="12" customHeight="1" x14ac:dyDescent="0.25"/>
    <row r="1575" ht="12" customHeight="1" x14ac:dyDescent="0.25"/>
    <row r="1576" ht="12" customHeight="1" x14ac:dyDescent="0.25"/>
    <row r="1577" ht="12" customHeight="1" x14ac:dyDescent="0.25"/>
    <row r="1578" ht="12" customHeight="1" x14ac:dyDescent="0.25"/>
    <row r="1579" ht="12" customHeight="1" x14ac:dyDescent="0.25"/>
    <row r="1580" ht="12" customHeight="1" x14ac:dyDescent="0.25"/>
    <row r="1581" ht="12" customHeight="1" x14ac:dyDescent="0.25"/>
    <row r="1582" ht="12" customHeight="1" x14ac:dyDescent="0.25"/>
    <row r="1583" ht="12" customHeight="1" x14ac:dyDescent="0.25"/>
    <row r="1584" ht="12" customHeight="1" x14ac:dyDescent="0.25"/>
    <row r="1585" ht="12" customHeight="1" x14ac:dyDescent="0.25"/>
    <row r="1586" ht="12" customHeight="1" x14ac:dyDescent="0.25"/>
    <row r="1587" ht="12" customHeight="1" x14ac:dyDescent="0.25"/>
    <row r="1588" ht="12" customHeight="1" x14ac:dyDescent="0.25"/>
    <row r="1589" ht="12" customHeight="1" x14ac:dyDescent="0.25"/>
    <row r="1590" ht="12" customHeight="1" x14ac:dyDescent="0.25"/>
    <row r="1591" ht="12" customHeight="1" x14ac:dyDescent="0.25"/>
    <row r="1592" ht="12" customHeight="1" x14ac:dyDescent="0.25"/>
    <row r="1593" ht="12" customHeight="1" x14ac:dyDescent="0.25"/>
    <row r="1594" ht="12" customHeight="1" x14ac:dyDescent="0.25"/>
    <row r="1595" ht="12" customHeight="1" x14ac:dyDescent="0.25"/>
    <row r="1596" ht="12" customHeight="1" x14ac:dyDescent="0.25"/>
    <row r="1597" ht="12" customHeight="1" x14ac:dyDescent="0.25"/>
    <row r="1598" ht="12" customHeight="1" x14ac:dyDescent="0.25"/>
    <row r="1599" ht="12" customHeight="1" x14ac:dyDescent="0.25"/>
    <row r="1600" ht="12" customHeight="1" x14ac:dyDescent="0.25"/>
    <row r="1601" ht="12" customHeight="1" x14ac:dyDescent="0.25"/>
    <row r="1602" ht="12" customHeight="1" x14ac:dyDescent="0.25"/>
    <row r="1603" ht="12" customHeight="1" x14ac:dyDescent="0.25"/>
    <row r="1604" ht="12" customHeight="1" x14ac:dyDescent="0.25"/>
    <row r="1605" ht="12" customHeight="1" x14ac:dyDescent="0.25"/>
    <row r="1606" ht="12" customHeight="1" x14ac:dyDescent="0.25"/>
    <row r="1607" ht="12" customHeight="1" x14ac:dyDescent="0.25"/>
    <row r="1608" ht="12" customHeight="1" x14ac:dyDescent="0.25"/>
    <row r="1609" ht="12" customHeight="1" x14ac:dyDescent="0.25"/>
    <row r="1610" ht="12" customHeight="1" x14ac:dyDescent="0.25"/>
    <row r="1611" ht="12" customHeight="1" x14ac:dyDescent="0.25"/>
    <row r="1612" ht="12" customHeight="1" x14ac:dyDescent="0.25"/>
    <row r="1613" ht="12" customHeight="1" x14ac:dyDescent="0.25"/>
    <row r="1614" ht="12" customHeight="1" x14ac:dyDescent="0.25"/>
    <row r="1615" ht="12" customHeight="1" x14ac:dyDescent="0.25"/>
    <row r="1616" ht="12" customHeight="1" x14ac:dyDescent="0.25"/>
    <row r="1617" ht="12" customHeight="1" x14ac:dyDescent="0.25"/>
    <row r="1618" ht="12" customHeight="1" x14ac:dyDescent="0.25"/>
    <row r="1619" ht="12" customHeight="1" x14ac:dyDescent="0.25"/>
    <row r="1620" ht="12" customHeight="1" x14ac:dyDescent="0.25"/>
    <row r="1621" ht="12" customHeight="1" x14ac:dyDescent="0.25"/>
    <row r="1622" ht="12" customHeight="1" x14ac:dyDescent="0.25"/>
    <row r="1623" ht="12" customHeight="1" x14ac:dyDescent="0.25"/>
    <row r="1624" ht="12" customHeight="1" x14ac:dyDescent="0.25"/>
    <row r="1625" ht="12" customHeight="1" x14ac:dyDescent="0.25"/>
    <row r="1626" ht="12" customHeight="1" x14ac:dyDescent="0.25"/>
    <row r="1627" ht="12" customHeight="1" x14ac:dyDescent="0.25"/>
    <row r="1628" ht="12" customHeight="1" x14ac:dyDescent="0.25"/>
    <row r="1629" ht="12" customHeight="1" x14ac:dyDescent="0.25"/>
    <row r="1630" ht="12" customHeight="1" x14ac:dyDescent="0.25"/>
    <row r="1631" ht="12" customHeight="1" x14ac:dyDescent="0.25"/>
    <row r="1632" ht="12" customHeight="1" x14ac:dyDescent="0.25"/>
    <row r="1633" ht="12" customHeight="1" x14ac:dyDescent="0.25"/>
    <row r="1634" ht="12" customHeight="1" x14ac:dyDescent="0.25"/>
    <row r="1635" ht="12" customHeight="1" x14ac:dyDescent="0.25"/>
    <row r="1636" ht="12" customHeight="1" x14ac:dyDescent="0.25"/>
    <row r="1637" ht="12" customHeight="1" x14ac:dyDescent="0.25"/>
    <row r="1638" ht="12" customHeight="1" x14ac:dyDescent="0.25"/>
    <row r="1639" ht="12" customHeight="1" x14ac:dyDescent="0.25"/>
    <row r="1640" ht="12" customHeight="1" x14ac:dyDescent="0.25"/>
    <row r="1641" ht="12" customHeight="1" x14ac:dyDescent="0.25"/>
    <row r="1642" ht="12" customHeight="1" x14ac:dyDescent="0.25"/>
    <row r="1643" ht="12" customHeight="1" x14ac:dyDescent="0.25"/>
    <row r="1644" ht="12" customHeight="1" x14ac:dyDescent="0.25"/>
    <row r="1645" ht="12" customHeight="1" x14ac:dyDescent="0.25"/>
    <row r="1646" ht="12" customHeight="1" x14ac:dyDescent="0.25"/>
    <row r="1647" ht="12" customHeight="1" x14ac:dyDescent="0.25"/>
    <row r="1648" ht="12" customHeight="1" x14ac:dyDescent="0.25"/>
    <row r="1649" ht="12" customHeight="1" x14ac:dyDescent="0.25"/>
    <row r="1650" ht="12" customHeight="1" x14ac:dyDescent="0.25"/>
    <row r="1651" ht="12" customHeight="1" x14ac:dyDescent="0.25"/>
    <row r="1652" ht="12" customHeight="1" x14ac:dyDescent="0.25"/>
    <row r="1653" ht="12" customHeight="1" x14ac:dyDescent="0.25"/>
    <row r="1654" ht="12" customHeight="1" x14ac:dyDescent="0.25"/>
    <row r="1655" ht="12" customHeight="1" x14ac:dyDescent="0.25"/>
    <row r="1656" ht="12" customHeight="1" x14ac:dyDescent="0.25"/>
    <row r="1657" ht="12" customHeight="1" x14ac:dyDescent="0.25"/>
    <row r="1658" ht="12" customHeight="1" x14ac:dyDescent="0.25"/>
    <row r="1659" ht="12" customHeight="1" x14ac:dyDescent="0.25"/>
    <row r="1660" ht="12" customHeight="1" x14ac:dyDescent="0.25"/>
    <row r="1661" ht="12" customHeight="1" x14ac:dyDescent="0.25"/>
    <row r="1662" ht="12" customHeight="1" x14ac:dyDescent="0.25"/>
    <row r="1663" ht="12" customHeight="1" x14ac:dyDescent="0.25"/>
    <row r="1664" ht="12" customHeight="1" x14ac:dyDescent="0.25"/>
    <row r="1665" ht="12" customHeight="1" x14ac:dyDescent="0.25"/>
    <row r="1666" ht="12" customHeight="1" x14ac:dyDescent="0.25"/>
    <row r="1667" ht="12" customHeight="1" x14ac:dyDescent="0.25"/>
    <row r="1668" ht="12" customHeight="1" x14ac:dyDescent="0.25"/>
    <row r="1669" ht="12" customHeight="1" x14ac:dyDescent="0.25"/>
    <row r="1670" ht="12" customHeight="1" x14ac:dyDescent="0.25"/>
    <row r="1671" ht="12" customHeight="1" x14ac:dyDescent="0.25"/>
    <row r="1672" ht="12" customHeight="1" x14ac:dyDescent="0.25"/>
    <row r="1673" ht="12" customHeight="1" x14ac:dyDescent="0.25"/>
    <row r="1674" ht="12" customHeight="1" x14ac:dyDescent="0.25"/>
    <row r="1675" ht="12" customHeight="1" x14ac:dyDescent="0.25"/>
    <row r="1676" ht="12" customHeight="1" x14ac:dyDescent="0.25"/>
    <row r="1677" ht="12" customHeight="1" x14ac:dyDescent="0.25"/>
    <row r="1678" ht="12" customHeight="1" x14ac:dyDescent="0.25"/>
    <row r="1679" ht="12" customHeight="1" x14ac:dyDescent="0.25"/>
    <row r="1680" ht="12" customHeight="1" x14ac:dyDescent="0.25"/>
    <row r="1681" ht="12" customHeight="1" x14ac:dyDescent="0.25"/>
    <row r="1682" ht="12" customHeight="1" x14ac:dyDescent="0.25"/>
    <row r="1683" ht="12" customHeight="1" x14ac:dyDescent="0.25"/>
    <row r="1684" ht="12" customHeight="1" x14ac:dyDescent="0.25"/>
    <row r="1685" ht="12" customHeight="1" x14ac:dyDescent="0.25"/>
    <row r="1686" ht="12" customHeight="1" x14ac:dyDescent="0.25"/>
    <row r="1687" ht="12" customHeight="1" x14ac:dyDescent="0.25"/>
    <row r="1688" ht="12" customHeight="1" x14ac:dyDescent="0.25"/>
    <row r="1689" ht="12" customHeight="1" x14ac:dyDescent="0.25"/>
    <row r="1690" ht="12" customHeight="1" x14ac:dyDescent="0.25"/>
    <row r="1691" ht="12" customHeight="1" x14ac:dyDescent="0.25"/>
    <row r="1692" ht="12" customHeight="1" x14ac:dyDescent="0.25"/>
    <row r="1693" ht="12" customHeight="1" x14ac:dyDescent="0.25"/>
    <row r="1694" ht="12" customHeight="1" x14ac:dyDescent="0.25"/>
    <row r="1695" ht="12" customHeight="1" x14ac:dyDescent="0.25"/>
    <row r="1696" ht="12" customHeight="1" x14ac:dyDescent="0.25"/>
    <row r="1697" ht="12" customHeight="1" x14ac:dyDescent="0.25"/>
    <row r="1698" ht="12" customHeight="1" x14ac:dyDescent="0.25"/>
    <row r="1699" ht="12" customHeight="1" x14ac:dyDescent="0.25"/>
    <row r="1700" ht="12" customHeight="1" x14ac:dyDescent="0.25"/>
    <row r="1701" ht="12" customHeight="1" x14ac:dyDescent="0.25"/>
    <row r="1702" ht="12" customHeight="1" x14ac:dyDescent="0.25"/>
    <row r="1703" ht="12" customHeight="1" x14ac:dyDescent="0.25"/>
    <row r="1704" ht="12" customHeight="1" x14ac:dyDescent="0.25"/>
    <row r="1705" ht="12" customHeight="1" x14ac:dyDescent="0.25"/>
    <row r="1706" ht="12" customHeight="1" x14ac:dyDescent="0.25"/>
    <row r="1707" ht="12" customHeight="1" x14ac:dyDescent="0.25"/>
    <row r="1708" ht="12" customHeight="1" x14ac:dyDescent="0.25"/>
    <row r="1709" ht="12" customHeight="1" x14ac:dyDescent="0.25"/>
    <row r="1710" ht="12" customHeight="1" x14ac:dyDescent="0.25"/>
    <row r="1711" ht="12" customHeight="1" x14ac:dyDescent="0.25"/>
    <row r="1712" ht="12" customHeight="1" x14ac:dyDescent="0.25"/>
    <row r="1713" ht="12" customHeight="1" x14ac:dyDescent="0.25"/>
    <row r="1714" ht="12" customHeight="1" x14ac:dyDescent="0.25"/>
    <row r="1715" ht="12" customHeight="1" x14ac:dyDescent="0.25"/>
    <row r="1716" ht="12" customHeight="1" x14ac:dyDescent="0.25"/>
    <row r="1717" ht="12" customHeight="1" x14ac:dyDescent="0.25"/>
    <row r="1718" ht="12" customHeight="1" x14ac:dyDescent="0.25"/>
    <row r="1719" ht="12" customHeight="1" x14ac:dyDescent="0.25"/>
    <row r="1720" ht="12" customHeight="1" x14ac:dyDescent="0.25"/>
    <row r="1721" ht="12" customHeight="1" x14ac:dyDescent="0.25"/>
    <row r="1722" ht="12" customHeight="1" x14ac:dyDescent="0.25"/>
    <row r="1723" ht="12" customHeight="1" x14ac:dyDescent="0.25"/>
    <row r="1724" ht="12" customHeight="1" x14ac:dyDescent="0.25"/>
    <row r="1725" ht="12" customHeight="1" x14ac:dyDescent="0.25"/>
    <row r="1726" ht="12" customHeight="1" x14ac:dyDescent="0.25"/>
    <row r="1727" ht="12" customHeight="1" x14ac:dyDescent="0.25"/>
    <row r="1728" ht="12" customHeight="1" x14ac:dyDescent="0.25"/>
    <row r="1729" ht="12" customHeight="1" x14ac:dyDescent="0.25"/>
    <row r="1730" ht="12" customHeight="1" x14ac:dyDescent="0.25"/>
    <row r="1731" ht="12" customHeight="1" x14ac:dyDescent="0.25"/>
    <row r="1732" ht="12" customHeight="1" x14ac:dyDescent="0.25"/>
    <row r="1733" ht="12" customHeight="1" x14ac:dyDescent="0.25"/>
    <row r="1734" ht="12" customHeight="1" x14ac:dyDescent="0.25"/>
    <row r="1735" ht="12" customHeight="1" x14ac:dyDescent="0.25"/>
    <row r="1736" ht="12" customHeight="1" x14ac:dyDescent="0.25"/>
    <row r="1737" ht="12" customHeight="1" x14ac:dyDescent="0.25"/>
    <row r="1738" ht="12" customHeight="1" x14ac:dyDescent="0.25"/>
    <row r="1739" ht="12" customHeight="1" x14ac:dyDescent="0.25"/>
    <row r="1740" ht="12" customHeight="1" x14ac:dyDescent="0.25"/>
    <row r="1741" ht="12" customHeight="1" x14ac:dyDescent="0.25"/>
    <row r="1742" ht="12" customHeight="1" x14ac:dyDescent="0.25"/>
    <row r="1743" ht="12" customHeight="1" x14ac:dyDescent="0.25"/>
    <row r="1744" ht="12" customHeight="1" x14ac:dyDescent="0.25"/>
    <row r="1745" ht="12" customHeight="1" x14ac:dyDescent="0.25"/>
    <row r="1746" ht="12" customHeight="1" x14ac:dyDescent="0.25"/>
    <row r="1747" ht="12" customHeight="1" x14ac:dyDescent="0.25"/>
    <row r="1748" ht="12" customHeight="1" x14ac:dyDescent="0.25"/>
    <row r="1749" ht="12" customHeight="1" x14ac:dyDescent="0.25"/>
    <row r="1750" ht="12" customHeight="1" x14ac:dyDescent="0.25"/>
    <row r="1751" ht="12" customHeight="1" x14ac:dyDescent="0.25"/>
    <row r="1752" ht="12" customHeight="1" x14ac:dyDescent="0.25"/>
    <row r="1753" ht="12" customHeight="1" x14ac:dyDescent="0.25"/>
    <row r="1754" ht="12" customHeight="1" x14ac:dyDescent="0.25"/>
    <row r="1755" ht="12" customHeight="1" x14ac:dyDescent="0.25"/>
    <row r="1756" ht="12" customHeight="1" x14ac:dyDescent="0.25"/>
    <row r="1757" ht="12" customHeight="1" x14ac:dyDescent="0.25"/>
    <row r="1758" ht="12" customHeight="1" x14ac:dyDescent="0.25"/>
    <row r="1759" ht="12" customHeight="1" x14ac:dyDescent="0.25"/>
    <row r="1760" ht="12" customHeight="1" x14ac:dyDescent="0.25"/>
    <row r="1761" ht="12" customHeight="1" x14ac:dyDescent="0.25"/>
    <row r="1762" ht="12" customHeight="1" x14ac:dyDescent="0.25"/>
    <row r="1763" ht="12" customHeight="1" x14ac:dyDescent="0.25"/>
    <row r="1764" ht="12" customHeight="1" x14ac:dyDescent="0.25"/>
    <row r="1765" ht="12" customHeight="1" x14ac:dyDescent="0.25"/>
    <row r="1766" ht="12" customHeight="1" x14ac:dyDescent="0.25"/>
    <row r="1767" ht="12" customHeight="1" x14ac:dyDescent="0.25"/>
    <row r="1768" ht="12" customHeight="1" x14ac:dyDescent="0.25"/>
    <row r="1769" ht="12" customHeight="1" x14ac:dyDescent="0.25"/>
    <row r="1770" ht="12" customHeight="1" x14ac:dyDescent="0.25"/>
    <row r="1771" ht="12" customHeight="1" x14ac:dyDescent="0.25"/>
    <row r="1772" ht="12" customHeight="1" x14ac:dyDescent="0.25"/>
    <row r="1773" ht="12" customHeight="1" x14ac:dyDescent="0.25"/>
    <row r="1774" ht="12" customHeight="1" x14ac:dyDescent="0.25"/>
    <row r="1775" ht="12" customHeight="1" x14ac:dyDescent="0.25"/>
    <row r="1776" ht="12" customHeight="1" x14ac:dyDescent="0.25"/>
    <row r="1777" ht="12" customHeight="1" x14ac:dyDescent="0.25"/>
    <row r="1778" ht="12" customHeight="1" x14ac:dyDescent="0.25"/>
    <row r="1779" ht="12" customHeight="1" x14ac:dyDescent="0.25"/>
    <row r="1780" ht="12" customHeight="1" x14ac:dyDescent="0.25"/>
    <row r="1781" ht="12" customHeight="1" x14ac:dyDescent="0.25"/>
    <row r="1782" ht="12" customHeight="1" x14ac:dyDescent="0.25"/>
    <row r="1783" ht="12" customHeight="1" x14ac:dyDescent="0.25"/>
    <row r="1784" ht="12" customHeight="1" x14ac:dyDescent="0.25"/>
    <row r="1785" ht="12" customHeight="1" x14ac:dyDescent="0.25"/>
    <row r="1786" ht="12" customHeight="1" x14ac:dyDescent="0.25"/>
    <row r="1787" ht="12" customHeight="1" x14ac:dyDescent="0.25"/>
    <row r="1788" ht="12" customHeight="1" x14ac:dyDescent="0.25"/>
    <row r="1789" ht="12" customHeight="1" x14ac:dyDescent="0.25"/>
    <row r="1790" ht="12" customHeight="1" x14ac:dyDescent="0.25"/>
    <row r="1791" ht="12" customHeight="1" x14ac:dyDescent="0.25"/>
    <row r="1792" ht="12" customHeight="1" x14ac:dyDescent="0.25"/>
    <row r="1793" ht="12" customHeight="1" x14ac:dyDescent="0.25"/>
    <row r="1794" ht="12" customHeight="1" x14ac:dyDescent="0.25"/>
    <row r="1795" ht="12" customHeight="1" x14ac:dyDescent="0.25"/>
    <row r="1796" ht="12" customHeight="1" x14ac:dyDescent="0.25"/>
    <row r="1797" ht="12" customHeight="1" x14ac:dyDescent="0.25"/>
    <row r="1798" ht="12" customHeight="1" x14ac:dyDescent="0.25"/>
    <row r="1799" ht="12" customHeight="1" x14ac:dyDescent="0.25"/>
    <row r="1800" ht="12" customHeight="1" x14ac:dyDescent="0.25"/>
    <row r="1801" ht="12" customHeight="1" x14ac:dyDescent="0.25"/>
    <row r="1802" ht="12" customHeight="1" x14ac:dyDescent="0.25"/>
    <row r="1803" ht="12" customHeight="1" x14ac:dyDescent="0.25"/>
    <row r="1804" ht="12" customHeight="1" x14ac:dyDescent="0.25"/>
    <row r="1805" ht="12" customHeight="1" x14ac:dyDescent="0.25"/>
    <row r="1806" ht="12" customHeight="1" x14ac:dyDescent="0.25"/>
    <row r="1807" ht="12" customHeight="1" x14ac:dyDescent="0.25"/>
    <row r="1808" ht="12" customHeight="1" x14ac:dyDescent="0.25"/>
    <row r="1809" ht="12" customHeight="1" x14ac:dyDescent="0.25"/>
    <row r="1810" ht="12" customHeight="1" x14ac:dyDescent="0.25"/>
    <row r="1811" ht="12" customHeight="1" x14ac:dyDescent="0.25"/>
    <row r="1812" ht="12" customHeight="1" x14ac:dyDescent="0.25"/>
    <row r="1813" ht="12" customHeight="1" x14ac:dyDescent="0.25"/>
    <row r="1814" ht="12" customHeight="1" x14ac:dyDescent="0.25"/>
    <row r="1815" ht="12" customHeight="1" x14ac:dyDescent="0.25"/>
    <row r="1816" ht="12" customHeight="1" x14ac:dyDescent="0.25"/>
    <row r="1817" ht="12" customHeight="1" x14ac:dyDescent="0.25"/>
    <row r="1818" ht="12" customHeight="1" x14ac:dyDescent="0.25"/>
    <row r="1819" ht="12" customHeight="1" x14ac:dyDescent="0.25"/>
    <row r="1820" ht="12" customHeight="1" x14ac:dyDescent="0.25"/>
    <row r="1821" ht="12" customHeight="1" x14ac:dyDescent="0.25"/>
    <row r="1822" ht="12" customHeight="1" x14ac:dyDescent="0.25"/>
    <row r="1823" ht="12" customHeight="1" x14ac:dyDescent="0.25"/>
    <row r="1824" ht="12" customHeight="1" x14ac:dyDescent="0.25"/>
    <row r="1825" ht="12" customHeight="1" x14ac:dyDescent="0.25"/>
    <row r="1826" ht="12" customHeight="1" x14ac:dyDescent="0.25"/>
    <row r="1827" ht="12" customHeight="1" x14ac:dyDescent="0.25"/>
    <row r="1828" ht="12" customHeight="1" x14ac:dyDescent="0.25"/>
    <row r="1829" ht="12" customHeight="1" x14ac:dyDescent="0.25"/>
    <row r="1830" ht="12" customHeight="1" x14ac:dyDescent="0.25"/>
    <row r="1831" ht="12" customHeight="1" x14ac:dyDescent="0.25"/>
    <row r="1832" ht="12" customHeight="1" x14ac:dyDescent="0.25"/>
    <row r="1833" ht="12" customHeight="1" x14ac:dyDescent="0.25"/>
    <row r="1834" ht="12" customHeight="1" x14ac:dyDescent="0.25"/>
    <row r="1835" ht="12" customHeight="1" x14ac:dyDescent="0.25"/>
    <row r="1836" ht="12" customHeight="1" x14ac:dyDescent="0.25"/>
    <row r="1837" ht="12" customHeight="1" x14ac:dyDescent="0.25"/>
    <row r="1838" ht="12" customHeight="1" x14ac:dyDescent="0.25"/>
    <row r="1839" ht="12" customHeight="1" x14ac:dyDescent="0.25"/>
    <row r="1840" ht="12" customHeight="1" x14ac:dyDescent="0.25"/>
    <row r="1841" ht="12" customHeight="1" x14ac:dyDescent="0.25"/>
    <row r="1842" ht="12" customHeight="1" x14ac:dyDescent="0.25"/>
    <row r="1843" ht="12" customHeight="1" x14ac:dyDescent="0.25"/>
    <row r="1844" ht="12" customHeight="1" x14ac:dyDescent="0.25"/>
    <row r="1845" ht="12" customHeight="1" x14ac:dyDescent="0.25"/>
    <row r="1846" ht="12" customHeight="1" x14ac:dyDescent="0.25"/>
    <row r="1847" ht="12" customHeight="1" x14ac:dyDescent="0.25"/>
    <row r="1848" ht="12" customHeight="1" x14ac:dyDescent="0.25"/>
    <row r="1849" ht="12" customHeight="1" x14ac:dyDescent="0.25"/>
    <row r="1850" ht="12" customHeight="1" x14ac:dyDescent="0.25"/>
    <row r="1851" ht="12" customHeight="1" x14ac:dyDescent="0.25"/>
    <row r="1852" ht="12" customHeight="1" x14ac:dyDescent="0.25"/>
    <row r="1853" ht="12" customHeight="1" x14ac:dyDescent="0.25"/>
    <row r="1854" ht="12" customHeight="1" x14ac:dyDescent="0.25"/>
    <row r="1855" ht="12" customHeight="1" x14ac:dyDescent="0.25"/>
    <row r="1856" ht="12" customHeight="1" x14ac:dyDescent="0.25"/>
    <row r="1857" ht="12" customHeight="1" x14ac:dyDescent="0.25"/>
    <row r="1858" ht="12" customHeight="1" x14ac:dyDescent="0.25"/>
    <row r="1859" ht="12" customHeight="1" x14ac:dyDescent="0.25"/>
    <row r="1860" ht="12" customHeight="1" x14ac:dyDescent="0.25"/>
    <row r="1861" ht="12" customHeight="1" x14ac:dyDescent="0.25"/>
    <row r="1862" ht="12" customHeight="1" x14ac:dyDescent="0.25"/>
    <row r="1863" ht="12" customHeight="1" x14ac:dyDescent="0.25"/>
    <row r="1864" ht="12" customHeight="1" x14ac:dyDescent="0.25"/>
    <row r="1865" ht="12" customHeight="1" x14ac:dyDescent="0.25"/>
    <row r="1866" ht="12" customHeight="1" x14ac:dyDescent="0.25"/>
    <row r="1867" ht="12" customHeight="1" x14ac:dyDescent="0.25"/>
    <row r="1868" ht="12" customHeight="1" x14ac:dyDescent="0.25"/>
    <row r="1869" ht="12" customHeight="1" x14ac:dyDescent="0.25"/>
    <row r="1870" ht="12" customHeight="1" x14ac:dyDescent="0.25"/>
    <row r="1871" ht="12" customHeight="1" x14ac:dyDescent="0.25"/>
    <row r="1872" ht="12" customHeight="1" x14ac:dyDescent="0.25"/>
    <row r="1873" ht="12" customHeight="1" x14ac:dyDescent="0.25"/>
    <row r="1874" ht="12" customHeight="1" x14ac:dyDescent="0.25"/>
    <row r="1875" ht="12" customHeight="1" x14ac:dyDescent="0.25"/>
    <row r="1876" ht="12" customHeight="1" x14ac:dyDescent="0.25"/>
    <row r="1877" ht="12" customHeight="1" x14ac:dyDescent="0.25"/>
    <row r="1878" ht="12" customHeight="1" x14ac:dyDescent="0.25"/>
    <row r="1879" ht="12" customHeight="1" x14ac:dyDescent="0.25"/>
    <row r="1880" ht="12" customHeight="1" x14ac:dyDescent="0.25"/>
    <row r="1881" ht="12" customHeight="1" x14ac:dyDescent="0.25"/>
    <row r="1882" ht="12" customHeight="1" x14ac:dyDescent="0.25"/>
    <row r="1883" ht="12" customHeight="1" x14ac:dyDescent="0.25"/>
    <row r="1884" ht="12" customHeight="1" x14ac:dyDescent="0.25"/>
    <row r="1885" ht="12" customHeight="1" x14ac:dyDescent="0.25"/>
    <row r="1886" ht="12" customHeight="1" x14ac:dyDescent="0.25"/>
    <row r="1887" ht="12" customHeight="1" x14ac:dyDescent="0.25"/>
    <row r="1888" ht="12" customHeight="1" x14ac:dyDescent="0.25"/>
    <row r="1889" ht="12" customHeight="1" x14ac:dyDescent="0.25"/>
    <row r="1890" ht="12" customHeight="1" x14ac:dyDescent="0.25"/>
    <row r="1891" ht="12" customHeight="1" x14ac:dyDescent="0.25"/>
    <row r="1892" ht="12" customHeight="1" x14ac:dyDescent="0.25"/>
    <row r="1893" ht="12" customHeight="1" x14ac:dyDescent="0.25"/>
    <row r="1894" ht="12" customHeight="1" x14ac:dyDescent="0.25"/>
    <row r="1895" ht="12" customHeight="1" x14ac:dyDescent="0.25"/>
    <row r="1896" ht="12" customHeight="1" x14ac:dyDescent="0.25"/>
    <row r="1897" ht="12" customHeight="1" x14ac:dyDescent="0.25"/>
    <row r="1898" ht="12" customHeight="1" x14ac:dyDescent="0.25"/>
    <row r="1899" ht="12" customHeight="1" x14ac:dyDescent="0.25"/>
    <row r="1900" ht="12" customHeight="1" x14ac:dyDescent="0.25"/>
    <row r="1901" ht="12" customHeight="1" x14ac:dyDescent="0.25"/>
    <row r="1902" ht="12" customHeight="1" x14ac:dyDescent="0.25"/>
    <row r="1903" ht="12" customHeight="1" x14ac:dyDescent="0.25"/>
    <row r="1904" ht="12" customHeight="1" x14ac:dyDescent="0.25"/>
    <row r="1905" ht="12" customHeight="1" x14ac:dyDescent="0.25"/>
    <row r="1906" ht="12" customHeight="1" x14ac:dyDescent="0.25"/>
    <row r="1907" ht="12" customHeight="1" x14ac:dyDescent="0.25"/>
    <row r="1908" ht="12" customHeight="1" x14ac:dyDescent="0.25"/>
    <row r="1909" ht="12" customHeight="1" x14ac:dyDescent="0.25"/>
    <row r="1910" ht="12" customHeight="1" x14ac:dyDescent="0.25"/>
    <row r="1911" ht="12" customHeight="1" x14ac:dyDescent="0.25"/>
    <row r="1912" ht="12" customHeight="1" x14ac:dyDescent="0.25"/>
    <row r="1913" ht="12" customHeight="1" x14ac:dyDescent="0.25"/>
    <row r="1914" ht="12" customHeight="1" x14ac:dyDescent="0.25"/>
    <row r="1915" ht="12" customHeight="1" x14ac:dyDescent="0.25"/>
    <row r="1916" ht="12" customHeight="1" x14ac:dyDescent="0.25"/>
    <row r="1917" ht="12" customHeight="1" x14ac:dyDescent="0.25"/>
    <row r="1918" ht="12" customHeight="1" x14ac:dyDescent="0.25"/>
    <row r="1919" ht="12" customHeight="1" x14ac:dyDescent="0.25"/>
    <row r="1920" ht="12" customHeight="1" x14ac:dyDescent="0.25"/>
    <row r="1921" ht="12" customHeight="1" x14ac:dyDescent="0.25"/>
    <row r="1922" ht="12" customHeight="1" x14ac:dyDescent="0.25"/>
    <row r="1923" ht="12" customHeight="1" x14ac:dyDescent="0.25"/>
    <row r="1924" ht="12" customHeight="1" x14ac:dyDescent="0.25"/>
    <row r="1925" ht="12" customHeight="1" x14ac:dyDescent="0.25"/>
    <row r="1926" ht="12" customHeight="1" x14ac:dyDescent="0.25"/>
    <row r="1927" ht="12" customHeight="1" x14ac:dyDescent="0.25"/>
    <row r="1928" ht="12" customHeight="1" x14ac:dyDescent="0.25"/>
    <row r="1929" ht="12" customHeight="1" x14ac:dyDescent="0.25"/>
    <row r="1930" ht="12" customHeight="1" x14ac:dyDescent="0.25"/>
    <row r="1931" ht="12" customHeight="1" x14ac:dyDescent="0.25"/>
    <row r="1932" ht="12" customHeight="1" x14ac:dyDescent="0.25"/>
    <row r="1933" ht="12" customHeight="1" x14ac:dyDescent="0.25"/>
    <row r="1934" ht="12" customHeight="1" x14ac:dyDescent="0.25"/>
    <row r="1935" ht="12" customHeight="1" x14ac:dyDescent="0.25"/>
    <row r="1936" ht="12" customHeight="1" x14ac:dyDescent="0.25"/>
    <row r="1937" ht="12" customHeight="1" x14ac:dyDescent="0.25"/>
    <row r="1938" ht="12" customHeight="1" x14ac:dyDescent="0.25"/>
    <row r="1939" ht="12" customHeight="1" x14ac:dyDescent="0.25"/>
    <row r="1940" ht="12" customHeight="1" x14ac:dyDescent="0.25"/>
    <row r="1941" ht="12" customHeight="1" x14ac:dyDescent="0.25"/>
    <row r="1942" ht="12" customHeight="1" x14ac:dyDescent="0.25"/>
    <row r="1943" ht="12" customHeight="1" x14ac:dyDescent="0.25"/>
    <row r="1944" ht="12" customHeight="1" x14ac:dyDescent="0.25"/>
    <row r="1945" ht="12" customHeight="1" x14ac:dyDescent="0.25"/>
    <row r="1946" ht="12" customHeight="1" x14ac:dyDescent="0.25"/>
    <row r="1947" ht="12" customHeight="1" x14ac:dyDescent="0.25"/>
    <row r="1948" ht="12" customHeight="1" x14ac:dyDescent="0.25"/>
    <row r="1949" ht="12" customHeight="1" x14ac:dyDescent="0.25"/>
    <row r="1950" ht="12" customHeight="1" x14ac:dyDescent="0.25"/>
    <row r="1951" ht="12" customHeight="1" x14ac:dyDescent="0.25"/>
    <row r="1952" ht="12" customHeight="1" x14ac:dyDescent="0.25"/>
    <row r="1953" ht="12" customHeight="1" x14ac:dyDescent="0.25"/>
    <row r="1954" ht="12" customHeight="1" x14ac:dyDescent="0.25"/>
    <row r="1955" ht="12" customHeight="1" x14ac:dyDescent="0.25"/>
    <row r="1956" ht="12" customHeight="1" x14ac:dyDescent="0.25"/>
    <row r="1957" ht="12" customHeight="1" x14ac:dyDescent="0.25"/>
    <row r="1958" ht="12" customHeight="1" x14ac:dyDescent="0.25"/>
    <row r="1959" ht="12" customHeight="1" x14ac:dyDescent="0.25"/>
    <row r="1960" ht="12" customHeight="1" x14ac:dyDescent="0.25"/>
    <row r="1961" ht="12" customHeight="1" x14ac:dyDescent="0.25"/>
    <row r="1962" ht="12" customHeight="1" x14ac:dyDescent="0.25"/>
    <row r="1963" ht="12" customHeight="1" x14ac:dyDescent="0.25"/>
    <row r="1964" ht="12" customHeight="1" x14ac:dyDescent="0.25"/>
    <row r="1965" ht="12" customHeight="1" x14ac:dyDescent="0.25"/>
    <row r="1966" ht="12" customHeight="1" x14ac:dyDescent="0.25"/>
    <row r="1967" ht="12" customHeight="1" x14ac:dyDescent="0.25"/>
    <row r="1968" ht="12" customHeight="1" x14ac:dyDescent="0.25"/>
    <row r="1969" ht="12" customHeight="1" x14ac:dyDescent="0.25"/>
    <row r="1970" ht="12" customHeight="1" x14ac:dyDescent="0.25"/>
    <row r="1971" ht="12" customHeight="1" x14ac:dyDescent="0.25"/>
    <row r="1972" ht="12" customHeight="1" x14ac:dyDescent="0.25"/>
    <row r="1973" ht="12" customHeight="1" x14ac:dyDescent="0.25"/>
    <row r="1974" ht="12" customHeight="1" x14ac:dyDescent="0.25"/>
    <row r="1975" ht="12" customHeight="1" x14ac:dyDescent="0.25"/>
    <row r="1976" ht="12" customHeight="1" x14ac:dyDescent="0.25"/>
    <row r="1977" ht="12" customHeight="1" x14ac:dyDescent="0.25"/>
    <row r="1978" ht="12" customHeight="1" x14ac:dyDescent="0.25"/>
    <row r="1979" ht="12" customHeight="1" x14ac:dyDescent="0.25"/>
    <row r="1980" ht="12" customHeight="1" x14ac:dyDescent="0.25"/>
    <row r="1981" ht="12" customHeight="1" x14ac:dyDescent="0.25"/>
    <row r="1982" ht="12" customHeight="1" x14ac:dyDescent="0.25"/>
    <row r="1983" ht="12" customHeight="1" x14ac:dyDescent="0.25"/>
    <row r="1984" ht="12" customHeight="1" x14ac:dyDescent="0.25"/>
    <row r="1985" ht="12" customHeight="1" x14ac:dyDescent="0.25"/>
    <row r="1986" ht="12" customHeight="1" x14ac:dyDescent="0.25"/>
    <row r="1987" ht="12" customHeight="1" x14ac:dyDescent="0.25"/>
    <row r="1988" ht="12" customHeight="1" x14ac:dyDescent="0.25"/>
    <row r="1989" ht="12" customHeight="1" x14ac:dyDescent="0.25"/>
    <row r="1990" ht="12" customHeight="1" x14ac:dyDescent="0.25"/>
    <row r="1991" ht="12" customHeight="1" x14ac:dyDescent="0.25"/>
    <row r="1992" ht="12" customHeight="1" x14ac:dyDescent="0.25"/>
    <row r="1993" ht="12" customHeight="1" x14ac:dyDescent="0.25"/>
    <row r="1994" ht="12" customHeight="1" x14ac:dyDescent="0.25"/>
    <row r="1995" ht="12" customHeight="1" x14ac:dyDescent="0.25"/>
    <row r="1996" ht="12" customHeight="1" x14ac:dyDescent="0.25"/>
    <row r="1997" ht="12" customHeight="1" x14ac:dyDescent="0.25"/>
    <row r="1998" ht="12" customHeight="1" x14ac:dyDescent="0.25"/>
    <row r="1999" ht="12" customHeight="1" x14ac:dyDescent="0.25"/>
    <row r="2000" ht="12" customHeight="1" x14ac:dyDescent="0.25"/>
    <row r="2001" ht="12" customHeight="1" x14ac:dyDescent="0.25"/>
    <row r="2002" ht="12" customHeight="1" x14ac:dyDescent="0.25"/>
    <row r="2003" ht="12" customHeight="1" x14ac:dyDescent="0.25"/>
    <row r="2004" ht="12" customHeight="1" x14ac:dyDescent="0.25"/>
    <row r="2005" ht="12" customHeight="1" x14ac:dyDescent="0.25"/>
    <row r="2006" ht="12" customHeight="1" x14ac:dyDescent="0.25"/>
    <row r="2007" ht="12" customHeight="1" x14ac:dyDescent="0.25"/>
    <row r="2008" ht="12" customHeight="1" x14ac:dyDescent="0.25"/>
    <row r="2009" ht="12" customHeight="1" x14ac:dyDescent="0.25"/>
    <row r="2010" ht="12" customHeight="1" x14ac:dyDescent="0.25"/>
    <row r="2011" ht="12" customHeight="1" x14ac:dyDescent="0.25"/>
    <row r="2012" ht="12" customHeight="1" x14ac:dyDescent="0.25"/>
    <row r="2013" ht="12" customHeight="1" x14ac:dyDescent="0.25"/>
    <row r="2014" ht="12" customHeight="1" x14ac:dyDescent="0.25"/>
    <row r="2015" ht="12" customHeight="1" x14ac:dyDescent="0.25"/>
    <row r="2016" ht="12" customHeight="1" x14ac:dyDescent="0.25"/>
    <row r="2017" ht="12" customHeight="1" x14ac:dyDescent="0.25"/>
    <row r="2018" ht="12" customHeight="1" x14ac:dyDescent="0.25"/>
    <row r="2019" ht="12" customHeight="1" x14ac:dyDescent="0.25"/>
    <row r="2020" ht="12" customHeight="1" x14ac:dyDescent="0.25"/>
    <row r="2021" ht="12" customHeight="1" x14ac:dyDescent="0.25"/>
    <row r="2022" ht="12" customHeight="1" x14ac:dyDescent="0.25"/>
    <row r="2023" ht="12" customHeight="1" x14ac:dyDescent="0.25"/>
    <row r="2024" ht="12" customHeight="1" x14ac:dyDescent="0.25"/>
    <row r="2025" ht="12" customHeight="1" x14ac:dyDescent="0.25"/>
    <row r="2026" ht="12" customHeight="1" x14ac:dyDescent="0.25"/>
    <row r="2027" ht="12" customHeight="1" x14ac:dyDescent="0.25"/>
    <row r="2028" ht="12" customHeight="1" x14ac:dyDescent="0.25"/>
    <row r="2029" ht="12" customHeight="1" x14ac:dyDescent="0.25"/>
    <row r="2030" ht="12" customHeight="1" x14ac:dyDescent="0.25"/>
    <row r="2031" ht="12" customHeight="1" x14ac:dyDescent="0.25"/>
    <row r="2032" ht="12" customHeight="1" x14ac:dyDescent="0.25"/>
    <row r="2033" ht="12" customHeight="1" x14ac:dyDescent="0.25"/>
    <row r="2034" ht="12" customHeight="1" x14ac:dyDescent="0.25"/>
    <row r="2035" ht="12" customHeight="1" x14ac:dyDescent="0.25"/>
    <row r="2036" ht="12" customHeight="1" x14ac:dyDescent="0.25"/>
    <row r="2037" ht="12" customHeight="1" x14ac:dyDescent="0.25"/>
    <row r="2038" ht="12" customHeight="1" x14ac:dyDescent="0.25"/>
    <row r="2039" ht="12" customHeight="1" x14ac:dyDescent="0.25"/>
    <row r="2040" ht="12" customHeight="1" x14ac:dyDescent="0.25"/>
    <row r="2041" ht="12" customHeight="1" x14ac:dyDescent="0.25"/>
    <row r="2042" ht="12" customHeight="1" x14ac:dyDescent="0.25"/>
    <row r="2043" ht="12" customHeight="1" x14ac:dyDescent="0.25"/>
    <row r="2044" ht="12" customHeight="1" x14ac:dyDescent="0.25"/>
    <row r="2045" ht="12" customHeight="1" x14ac:dyDescent="0.25"/>
    <row r="2046" ht="12" customHeight="1" x14ac:dyDescent="0.25"/>
    <row r="2047" ht="12" customHeight="1" x14ac:dyDescent="0.25"/>
    <row r="2048" ht="12" customHeight="1" x14ac:dyDescent="0.25"/>
    <row r="2049" ht="12" customHeight="1" x14ac:dyDescent="0.25"/>
    <row r="2050" ht="12" customHeight="1" x14ac:dyDescent="0.25"/>
    <row r="2051" ht="12" customHeight="1" x14ac:dyDescent="0.25"/>
    <row r="2052" ht="12" customHeight="1" x14ac:dyDescent="0.25"/>
    <row r="2053" ht="12" customHeight="1" x14ac:dyDescent="0.25"/>
    <row r="2054" ht="12" customHeight="1" x14ac:dyDescent="0.25"/>
    <row r="2055" ht="12" customHeight="1" x14ac:dyDescent="0.25"/>
    <row r="2056" ht="12" customHeight="1" x14ac:dyDescent="0.25"/>
    <row r="2057" ht="12" customHeight="1" x14ac:dyDescent="0.25"/>
    <row r="2058" ht="12" customHeight="1" x14ac:dyDescent="0.25"/>
    <row r="2059" ht="12" customHeight="1" x14ac:dyDescent="0.25"/>
    <row r="2060" ht="12" customHeight="1" x14ac:dyDescent="0.25"/>
    <row r="2061" ht="12" customHeight="1" x14ac:dyDescent="0.25"/>
    <row r="2062" ht="12" customHeight="1" x14ac:dyDescent="0.25"/>
    <row r="2063" ht="12" customHeight="1" x14ac:dyDescent="0.25"/>
    <row r="2064" ht="12" customHeight="1" x14ac:dyDescent="0.25"/>
    <row r="2065" ht="12" customHeight="1" x14ac:dyDescent="0.25"/>
    <row r="2066" ht="12" customHeight="1" x14ac:dyDescent="0.25"/>
    <row r="2067" ht="12" customHeight="1" x14ac:dyDescent="0.25"/>
    <row r="2068" ht="12" customHeight="1" x14ac:dyDescent="0.25"/>
    <row r="2069" ht="12" customHeight="1" x14ac:dyDescent="0.25"/>
    <row r="2070" ht="12" customHeight="1" x14ac:dyDescent="0.25"/>
    <row r="2071" ht="12" customHeight="1" x14ac:dyDescent="0.25"/>
    <row r="2072" ht="12" customHeight="1" x14ac:dyDescent="0.25"/>
    <row r="2073" ht="12" customHeight="1" x14ac:dyDescent="0.25"/>
    <row r="2074" ht="12" customHeight="1" x14ac:dyDescent="0.25"/>
    <row r="2075" ht="12" customHeight="1" x14ac:dyDescent="0.25"/>
    <row r="2076" ht="12" customHeight="1" x14ac:dyDescent="0.25"/>
    <row r="2077" ht="12" customHeight="1" x14ac:dyDescent="0.25"/>
    <row r="2078" ht="12" customHeight="1" x14ac:dyDescent="0.25"/>
    <row r="2079" ht="12" customHeight="1" x14ac:dyDescent="0.25"/>
    <row r="2080" ht="12" customHeight="1" x14ac:dyDescent="0.25"/>
    <row r="2081" ht="12" customHeight="1" x14ac:dyDescent="0.25"/>
    <row r="2082" ht="12" customHeight="1" x14ac:dyDescent="0.25"/>
    <row r="2083" ht="12" customHeight="1" x14ac:dyDescent="0.25"/>
    <row r="2084" ht="12" customHeight="1" x14ac:dyDescent="0.25"/>
    <row r="2085" ht="12" customHeight="1" x14ac:dyDescent="0.25"/>
    <row r="2086" ht="12" customHeight="1" x14ac:dyDescent="0.25"/>
    <row r="2087" ht="12" customHeight="1" x14ac:dyDescent="0.25"/>
    <row r="2088" ht="12" customHeight="1" x14ac:dyDescent="0.25"/>
    <row r="2089" ht="12" customHeight="1" x14ac:dyDescent="0.25"/>
    <row r="2090" ht="12" customHeight="1" x14ac:dyDescent="0.25"/>
    <row r="2091" ht="12" customHeight="1" x14ac:dyDescent="0.25"/>
    <row r="2092" ht="12" customHeight="1" x14ac:dyDescent="0.25"/>
    <row r="2093" ht="12" customHeight="1" x14ac:dyDescent="0.25"/>
    <row r="2094" ht="12" customHeight="1" x14ac:dyDescent="0.25"/>
    <row r="2095" ht="12" customHeight="1" x14ac:dyDescent="0.25"/>
    <row r="2096" ht="12" customHeight="1" x14ac:dyDescent="0.25"/>
    <row r="2097" ht="12" customHeight="1" x14ac:dyDescent="0.25"/>
    <row r="2098" ht="12" customHeight="1" x14ac:dyDescent="0.25"/>
    <row r="2099" ht="12" customHeight="1" x14ac:dyDescent="0.25"/>
    <row r="2100" ht="12" customHeight="1" x14ac:dyDescent="0.25"/>
    <row r="2101" ht="12" customHeight="1" x14ac:dyDescent="0.25"/>
    <row r="2102" ht="12" customHeight="1" x14ac:dyDescent="0.25"/>
    <row r="2103" ht="12" customHeight="1" x14ac:dyDescent="0.25"/>
    <row r="2104" ht="12" customHeight="1" x14ac:dyDescent="0.25"/>
    <row r="2105" ht="12" customHeight="1" x14ac:dyDescent="0.25"/>
    <row r="2106" ht="12" customHeight="1" x14ac:dyDescent="0.25"/>
    <row r="2107" ht="12" customHeight="1" x14ac:dyDescent="0.25"/>
    <row r="2108" ht="12" customHeight="1" x14ac:dyDescent="0.25"/>
    <row r="2109" ht="12" customHeight="1" x14ac:dyDescent="0.25"/>
    <row r="2110" ht="12" customHeight="1" x14ac:dyDescent="0.25"/>
    <row r="2111" ht="12" customHeight="1" x14ac:dyDescent="0.25"/>
    <row r="2112" ht="12" customHeight="1" x14ac:dyDescent="0.25"/>
    <row r="2113" ht="12" customHeight="1" x14ac:dyDescent="0.25"/>
    <row r="2114" ht="12" customHeight="1" x14ac:dyDescent="0.25"/>
    <row r="2115" ht="12" customHeight="1" x14ac:dyDescent="0.25"/>
    <row r="2116" ht="12" customHeight="1" x14ac:dyDescent="0.25"/>
    <row r="2117" ht="12" customHeight="1" x14ac:dyDescent="0.25"/>
    <row r="2118" ht="12" customHeight="1" x14ac:dyDescent="0.25"/>
    <row r="2119" ht="12" customHeight="1" x14ac:dyDescent="0.25"/>
    <row r="2120" ht="12" customHeight="1" x14ac:dyDescent="0.25"/>
    <row r="2121" ht="12" customHeight="1" x14ac:dyDescent="0.25"/>
    <row r="2122" ht="12" customHeight="1" x14ac:dyDescent="0.25"/>
    <row r="2123" ht="12" customHeight="1" x14ac:dyDescent="0.25"/>
    <row r="2124" ht="12" customHeight="1" x14ac:dyDescent="0.25"/>
    <row r="2125" ht="12" customHeight="1" x14ac:dyDescent="0.25"/>
    <row r="2126" ht="12" customHeight="1" x14ac:dyDescent="0.25"/>
    <row r="2127" ht="12" customHeight="1" x14ac:dyDescent="0.25"/>
    <row r="2128" ht="12" customHeight="1" x14ac:dyDescent="0.25"/>
    <row r="2129" ht="12" customHeight="1" x14ac:dyDescent="0.25"/>
    <row r="2130" ht="12" customHeight="1" x14ac:dyDescent="0.25"/>
    <row r="2131" ht="12" customHeight="1" x14ac:dyDescent="0.25"/>
    <row r="2132" ht="12" customHeight="1" x14ac:dyDescent="0.25"/>
    <row r="2133" ht="12" customHeight="1" x14ac:dyDescent="0.25"/>
    <row r="2134" ht="12" customHeight="1" x14ac:dyDescent="0.25"/>
    <row r="2135" ht="12" customHeight="1" x14ac:dyDescent="0.25"/>
    <row r="2136" ht="12" customHeight="1" x14ac:dyDescent="0.25"/>
    <row r="2137" ht="12" customHeight="1" x14ac:dyDescent="0.25"/>
    <row r="2138" ht="12" customHeight="1" x14ac:dyDescent="0.25"/>
    <row r="2139" ht="12" customHeight="1" x14ac:dyDescent="0.25"/>
    <row r="2140" ht="12" customHeight="1" x14ac:dyDescent="0.25"/>
    <row r="2141" ht="12" customHeight="1" x14ac:dyDescent="0.25"/>
    <row r="2142" ht="12" customHeight="1" x14ac:dyDescent="0.25"/>
    <row r="2143" ht="12" customHeight="1" x14ac:dyDescent="0.25"/>
    <row r="2144" ht="12" customHeight="1" x14ac:dyDescent="0.25"/>
    <row r="2145" ht="12" customHeight="1" x14ac:dyDescent="0.25"/>
    <row r="2146" ht="12" customHeight="1" x14ac:dyDescent="0.25"/>
    <row r="2147" ht="12" customHeight="1" x14ac:dyDescent="0.25"/>
    <row r="2148" ht="12" customHeight="1" x14ac:dyDescent="0.25"/>
    <row r="2149" ht="12" customHeight="1" x14ac:dyDescent="0.25"/>
    <row r="2150" ht="12" customHeight="1" x14ac:dyDescent="0.25"/>
    <row r="2151" ht="12" customHeight="1" x14ac:dyDescent="0.25"/>
    <row r="2152" ht="12" customHeight="1" x14ac:dyDescent="0.25"/>
    <row r="2153" ht="12" customHeight="1" x14ac:dyDescent="0.25"/>
    <row r="2154" ht="12" customHeight="1" x14ac:dyDescent="0.25"/>
    <row r="2155" ht="12" customHeight="1" x14ac:dyDescent="0.25"/>
    <row r="2156" ht="12" customHeight="1" x14ac:dyDescent="0.25"/>
    <row r="2157" ht="12" customHeight="1" x14ac:dyDescent="0.25"/>
    <row r="2158" ht="12" customHeight="1" x14ac:dyDescent="0.25"/>
    <row r="2159" ht="12" customHeight="1" x14ac:dyDescent="0.25"/>
    <row r="2160" ht="12" customHeight="1" x14ac:dyDescent="0.25"/>
    <row r="2161" ht="12" customHeight="1" x14ac:dyDescent="0.25"/>
    <row r="2162" ht="12" customHeight="1" x14ac:dyDescent="0.25"/>
    <row r="2163" ht="12" customHeight="1" x14ac:dyDescent="0.25"/>
    <row r="2164" ht="12" customHeight="1" x14ac:dyDescent="0.25"/>
    <row r="2165" ht="12" customHeight="1" x14ac:dyDescent="0.25"/>
    <row r="2166" ht="12" customHeight="1" x14ac:dyDescent="0.25"/>
    <row r="2167" ht="12" customHeight="1" x14ac:dyDescent="0.25"/>
    <row r="2168" ht="12" customHeight="1" x14ac:dyDescent="0.25"/>
    <row r="2169" ht="12" customHeight="1" x14ac:dyDescent="0.25"/>
    <row r="2170" ht="12" customHeight="1" x14ac:dyDescent="0.25"/>
    <row r="2171" ht="12" customHeight="1" x14ac:dyDescent="0.25"/>
    <row r="2172" ht="12" customHeight="1" x14ac:dyDescent="0.25"/>
    <row r="2173" ht="12" customHeight="1" x14ac:dyDescent="0.25"/>
    <row r="2174" ht="12" customHeight="1" x14ac:dyDescent="0.25"/>
    <row r="2175" ht="12" customHeight="1" x14ac:dyDescent="0.25"/>
    <row r="2176" ht="12" customHeight="1" x14ac:dyDescent="0.25"/>
    <row r="2177" ht="12" customHeight="1" x14ac:dyDescent="0.25"/>
    <row r="2178" ht="12" customHeight="1" x14ac:dyDescent="0.25"/>
    <row r="2179" ht="12" customHeight="1" x14ac:dyDescent="0.25"/>
    <row r="2180" ht="12" customHeight="1" x14ac:dyDescent="0.25"/>
    <row r="2181" ht="12" customHeight="1" x14ac:dyDescent="0.25"/>
    <row r="2182" ht="12" customHeight="1" x14ac:dyDescent="0.25"/>
    <row r="2183" ht="12" customHeight="1" x14ac:dyDescent="0.25"/>
    <row r="2184" ht="12" customHeight="1" x14ac:dyDescent="0.25"/>
    <row r="2185" ht="12" customHeight="1" x14ac:dyDescent="0.25"/>
    <row r="2186" ht="12" customHeight="1" x14ac:dyDescent="0.25"/>
    <row r="2187" ht="12" customHeight="1" x14ac:dyDescent="0.25"/>
    <row r="2188" ht="12" customHeight="1" x14ac:dyDescent="0.25"/>
    <row r="2189" ht="12" customHeight="1" x14ac:dyDescent="0.25"/>
    <row r="2190" ht="12" customHeight="1" x14ac:dyDescent="0.25"/>
    <row r="2191" ht="12" customHeight="1" x14ac:dyDescent="0.25"/>
    <row r="2192" ht="12" customHeight="1" x14ac:dyDescent="0.25"/>
    <row r="2193" ht="12" customHeight="1" x14ac:dyDescent="0.25"/>
    <row r="2194" ht="12" customHeight="1" x14ac:dyDescent="0.25"/>
    <row r="2195" ht="12" customHeight="1" x14ac:dyDescent="0.25"/>
    <row r="2196" ht="12" customHeight="1" x14ac:dyDescent="0.25"/>
    <row r="2197" ht="12" customHeight="1" x14ac:dyDescent="0.25"/>
    <row r="2198" ht="12" customHeight="1" x14ac:dyDescent="0.25"/>
    <row r="2199" ht="12" customHeight="1" x14ac:dyDescent="0.25"/>
    <row r="2200" ht="12" customHeight="1" x14ac:dyDescent="0.25"/>
    <row r="2201" ht="12" customHeight="1" x14ac:dyDescent="0.25"/>
    <row r="2202" ht="12" customHeight="1" x14ac:dyDescent="0.25"/>
    <row r="2203" ht="12" customHeight="1" x14ac:dyDescent="0.25"/>
    <row r="2204" ht="12" customHeight="1" x14ac:dyDescent="0.25"/>
    <row r="2205" ht="12" customHeight="1" x14ac:dyDescent="0.25"/>
    <row r="2206" ht="12" customHeight="1" x14ac:dyDescent="0.25"/>
    <row r="2207" ht="12" customHeight="1" x14ac:dyDescent="0.25"/>
    <row r="2208" ht="12" customHeight="1" x14ac:dyDescent="0.25"/>
    <row r="2209" ht="12" customHeight="1" x14ac:dyDescent="0.25"/>
    <row r="2210" ht="12" customHeight="1" x14ac:dyDescent="0.25"/>
    <row r="2211" ht="12" customHeight="1" x14ac:dyDescent="0.25"/>
    <row r="2212" ht="12" customHeight="1" x14ac:dyDescent="0.25"/>
    <row r="2213" ht="12" customHeight="1" x14ac:dyDescent="0.25"/>
    <row r="2214" ht="12" customHeight="1" x14ac:dyDescent="0.25"/>
    <row r="2215" ht="12" customHeight="1" x14ac:dyDescent="0.25"/>
    <row r="2216" ht="12" customHeight="1" x14ac:dyDescent="0.25"/>
    <row r="2217" ht="12" customHeight="1" x14ac:dyDescent="0.25"/>
    <row r="2218" ht="12" customHeight="1" x14ac:dyDescent="0.25"/>
    <row r="2219" ht="12" customHeight="1" x14ac:dyDescent="0.25"/>
    <row r="2220" ht="12" customHeight="1" x14ac:dyDescent="0.25"/>
    <row r="2221" ht="12" customHeight="1" x14ac:dyDescent="0.25"/>
    <row r="2222" ht="12" customHeight="1" x14ac:dyDescent="0.25"/>
    <row r="2223" ht="12" customHeight="1" x14ac:dyDescent="0.25"/>
    <row r="2224" ht="12" customHeight="1" x14ac:dyDescent="0.25"/>
    <row r="2225" ht="12" customHeight="1" x14ac:dyDescent="0.25"/>
    <row r="2226" ht="12" customHeight="1" x14ac:dyDescent="0.25"/>
    <row r="2227" ht="12" customHeight="1" x14ac:dyDescent="0.25"/>
    <row r="2228" ht="12" customHeight="1" x14ac:dyDescent="0.25"/>
    <row r="2229" ht="12" customHeight="1" x14ac:dyDescent="0.25"/>
    <row r="2230" ht="12" customHeight="1" x14ac:dyDescent="0.25"/>
    <row r="2231" ht="12" customHeight="1" x14ac:dyDescent="0.25"/>
    <row r="2232" ht="12" customHeight="1" x14ac:dyDescent="0.25"/>
    <row r="2233" ht="12" customHeight="1" x14ac:dyDescent="0.25"/>
    <row r="2234" ht="12" customHeight="1" x14ac:dyDescent="0.25"/>
    <row r="2235" ht="12" customHeight="1" x14ac:dyDescent="0.25"/>
    <row r="2236" ht="12" customHeight="1" x14ac:dyDescent="0.25"/>
    <row r="2237" ht="12" customHeight="1" x14ac:dyDescent="0.25"/>
    <row r="2238" ht="12" customHeight="1" x14ac:dyDescent="0.25"/>
    <row r="2239" ht="12" customHeight="1" x14ac:dyDescent="0.25"/>
    <row r="2240" ht="12" customHeight="1" x14ac:dyDescent="0.25"/>
    <row r="2241" ht="12" customHeight="1" x14ac:dyDescent="0.25"/>
    <row r="2242" ht="12" customHeight="1" x14ac:dyDescent="0.25"/>
    <row r="2243" ht="12" customHeight="1" x14ac:dyDescent="0.25"/>
    <row r="2244" ht="12" customHeight="1" x14ac:dyDescent="0.25"/>
    <row r="2245" ht="12" customHeight="1" x14ac:dyDescent="0.25"/>
    <row r="2246" ht="12" customHeight="1" x14ac:dyDescent="0.25"/>
    <row r="2247" ht="12" customHeight="1" x14ac:dyDescent="0.25"/>
    <row r="2248" ht="12" customHeight="1" x14ac:dyDescent="0.25"/>
    <row r="2249" ht="12" customHeight="1" x14ac:dyDescent="0.25"/>
    <row r="2250" ht="12" customHeight="1" x14ac:dyDescent="0.25"/>
    <row r="2251" ht="12" customHeight="1" x14ac:dyDescent="0.25"/>
    <row r="2252" ht="12" customHeight="1" x14ac:dyDescent="0.25"/>
    <row r="2253" ht="12" customHeight="1" x14ac:dyDescent="0.25"/>
    <row r="2254" ht="12" customHeight="1" x14ac:dyDescent="0.25"/>
    <row r="2255" ht="12" customHeight="1" x14ac:dyDescent="0.25"/>
    <row r="2256" ht="12" customHeight="1" x14ac:dyDescent="0.25"/>
    <row r="2257" ht="12" customHeight="1" x14ac:dyDescent="0.25"/>
    <row r="2258" ht="12" customHeight="1" x14ac:dyDescent="0.25"/>
    <row r="2259" ht="12" customHeight="1" x14ac:dyDescent="0.25"/>
    <row r="2260" ht="12" customHeight="1" x14ac:dyDescent="0.25"/>
    <row r="2261" ht="12" customHeight="1" x14ac:dyDescent="0.25"/>
    <row r="2262" ht="12" customHeight="1" x14ac:dyDescent="0.25"/>
    <row r="2263" ht="12" customHeight="1" x14ac:dyDescent="0.25"/>
    <row r="2264" ht="12" customHeight="1" x14ac:dyDescent="0.25"/>
    <row r="2265" ht="12" customHeight="1" x14ac:dyDescent="0.25"/>
    <row r="2266" ht="12" customHeight="1" x14ac:dyDescent="0.25"/>
    <row r="2267" ht="12" customHeight="1" x14ac:dyDescent="0.25"/>
    <row r="2268" ht="12" customHeight="1" x14ac:dyDescent="0.25"/>
    <row r="2269" ht="12" customHeight="1" x14ac:dyDescent="0.25"/>
    <row r="2270" ht="12" customHeight="1" x14ac:dyDescent="0.25"/>
    <row r="2271" ht="12" customHeight="1" x14ac:dyDescent="0.25"/>
    <row r="2272" ht="12" customHeight="1" x14ac:dyDescent="0.25"/>
    <row r="2273" ht="12" customHeight="1" x14ac:dyDescent="0.25"/>
    <row r="2274" ht="12" customHeight="1" x14ac:dyDescent="0.25"/>
    <row r="2275" ht="12" customHeight="1" x14ac:dyDescent="0.25"/>
    <row r="2276" ht="12" customHeight="1" x14ac:dyDescent="0.25"/>
    <row r="2277" ht="12" customHeight="1" x14ac:dyDescent="0.25"/>
    <row r="2278" ht="12" customHeight="1" x14ac:dyDescent="0.25"/>
    <row r="2279" ht="12" customHeight="1" x14ac:dyDescent="0.25"/>
    <row r="2280" ht="12" customHeight="1" x14ac:dyDescent="0.25"/>
    <row r="2281" ht="12" customHeight="1" x14ac:dyDescent="0.25"/>
    <row r="2282" ht="12" customHeight="1" x14ac:dyDescent="0.25"/>
    <row r="2283" ht="12" customHeight="1" x14ac:dyDescent="0.25"/>
    <row r="2284" ht="12" customHeight="1" x14ac:dyDescent="0.25"/>
    <row r="2285" ht="12" customHeight="1" x14ac:dyDescent="0.25"/>
    <row r="2286" ht="12" customHeight="1" x14ac:dyDescent="0.25"/>
    <row r="2287" ht="12" customHeight="1" x14ac:dyDescent="0.25"/>
    <row r="2288" ht="12" customHeight="1" x14ac:dyDescent="0.25"/>
    <row r="2289" ht="12" customHeight="1" x14ac:dyDescent="0.25"/>
    <row r="2290" ht="12" customHeight="1" x14ac:dyDescent="0.25"/>
    <row r="2291" ht="12" customHeight="1" x14ac:dyDescent="0.25"/>
    <row r="2292" ht="12" customHeight="1" x14ac:dyDescent="0.25"/>
    <row r="2293" ht="12" customHeight="1" x14ac:dyDescent="0.25"/>
    <row r="2294" ht="12" customHeight="1" x14ac:dyDescent="0.25"/>
    <row r="2295" ht="12" customHeight="1" x14ac:dyDescent="0.25"/>
    <row r="2296" ht="12" customHeight="1" x14ac:dyDescent="0.25"/>
    <row r="2297" ht="12" customHeight="1" x14ac:dyDescent="0.25"/>
    <row r="2298" ht="12" customHeight="1" x14ac:dyDescent="0.25"/>
    <row r="2299" ht="12" customHeight="1" x14ac:dyDescent="0.25"/>
    <row r="2300" ht="12" customHeight="1" x14ac:dyDescent="0.25"/>
    <row r="2301" ht="12" customHeight="1" x14ac:dyDescent="0.25"/>
    <row r="2302" ht="12" customHeight="1" x14ac:dyDescent="0.25"/>
    <row r="2303" ht="12" customHeight="1" x14ac:dyDescent="0.25"/>
    <row r="2304" ht="12" customHeight="1" x14ac:dyDescent="0.25"/>
    <row r="2305" ht="12" customHeight="1" x14ac:dyDescent="0.25"/>
    <row r="2306" ht="12" customHeight="1" x14ac:dyDescent="0.25"/>
    <row r="2307" ht="12" customHeight="1" x14ac:dyDescent="0.25"/>
    <row r="2308" ht="12" customHeight="1" x14ac:dyDescent="0.25"/>
    <row r="2309" ht="12" customHeight="1" x14ac:dyDescent="0.25"/>
    <row r="2310" ht="12" customHeight="1" x14ac:dyDescent="0.25"/>
    <row r="2311" ht="12" customHeight="1" x14ac:dyDescent="0.25"/>
    <row r="2312" ht="12" customHeight="1" x14ac:dyDescent="0.25"/>
    <row r="2313" ht="12" customHeight="1" x14ac:dyDescent="0.25"/>
    <row r="2314" ht="12" customHeight="1" x14ac:dyDescent="0.25"/>
    <row r="2315" ht="12" customHeight="1" x14ac:dyDescent="0.25"/>
    <row r="2316" ht="12" customHeight="1" x14ac:dyDescent="0.25"/>
    <row r="2317" ht="12" customHeight="1" x14ac:dyDescent="0.25"/>
    <row r="2318" ht="12" customHeight="1" x14ac:dyDescent="0.25"/>
    <row r="2319" ht="12" customHeight="1" x14ac:dyDescent="0.25"/>
    <row r="2320" ht="12" customHeight="1" x14ac:dyDescent="0.25"/>
    <row r="2321" ht="12" customHeight="1" x14ac:dyDescent="0.25"/>
    <row r="2322" ht="12" customHeight="1" x14ac:dyDescent="0.25"/>
    <row r="2323" ht="12" customHeight="1" x14ac:dyDescent="0.25"/>
    <row r="2324" ht="12" customHeight="1" x14ac:dyDescent="0.25"/>
    <row r="2325" ht="12" customHeight="1" x14ac:dyDescent="0.25"/>
    <row r="2326" ht="12" customHeight="1" x14ac:dyDescent="0.25"/>
    <row r="2327" ht="12" customHeight="1" x14ac:dyDescent="0.25"/>
    <row r="2328" ht="12" customHeight="1" x14ac:dyDescent="0.25"/>
    <row r="2329" ht="12" customHeight="1" x14ac:dyDescent="0.25"/>
    <row r="2330" ht="12" customHeight="1" x14ac:dyDescent="0.25"/>
    <row r="2331" ht="12" customHeight="1" x14ac:dyDescent="0.25"/>
    <row r="2332" ht="12" customHeight="1" x14ac:dyDescent="0.25"/>
    <row r="2333" ht="12" customHeight="1" x14ac:dyDescent="0.25"/>
    <row r="2334" ht="12" customHeight="1" x14ac:dyDescent="0.25"/>
    <row r="2335" ht="12" customHeight="1" x14ac:dyDescent="0.25"/>
    <row r="2336" ht="12" customHeight="1" x14ac:dyDescent="0.25"/>
    <row r="2337" ht="12" customHeight="1" x14ac:dyDescent="0.25"/>
    <row r="2338" ht="12" customHeight="1" x14ac:dyDescent="0.25"/>
    <row r="2339" ht="12" customHeight="1" x14ac:dyDescent="0.25"/>
    <row r="2340" ht="12" customHeight="1" x14ac:dyDescent="0.25"/>
    <row r="2341" ht="12" customHeight="1" x14ac:dyDescent="0.25"/>
    <row r="2342" ht="12" customHeight="1" x14ac:dyDescent="0.25"/>
    <row r="2343" ht="12" customHeight="1" x14ac:dyDescent="0.25"/>
    <row r="2344" ht="12" customHeight="1" x14ac:dyDescent="0.25"/>
    <row r="2345" ht="12" customHeight="1" x14ac:dyDescent="0.25"/>
    <row r="2346" ht="12" customHeight="1" x14ac:dyDescent="0.25"/>
    <row r="2347" ht="12" customHeight="1" x14ac:dyDescent="0.25"/>
    <row r="2348" ht="12" customHeight="1" x14ac:dyDescent="0.25"/>
    <row r="2349" ht="12" customHeight="1" x14ac:dyDescent="0.25"/>
    <row r="2350" ht="12" customHeight="1" x14ac:dyDescent="0.25"/>
    <row r="2351" ht="12" customHeight="1" x14ac:dyDescent="0.25"/>
    <row r="2352" ht="12" customHeight="1" x14ac:dyDescent="0.25"/>
    <row r="2353" ht="12" customHeight="1" x14ac:dyDescent="0.25"/>
    <row r="2354" ht="12" customHeight="1" x14ac:dyDescent="0.25"/>
    <row r="2355" ht="12" customHeight="1" x14ac:dyDescent="0.25"/>
    <row r="2356" ht="12" customHeight="1" x14ac:dyDescent="0.25"/>
    <row r="2357" ht="12" customHeight="1" x14ac:dyDescent="0.25"/>
    <row r="2358" ht="12" customHeight="1" x14ac:dyDescent="0.25"/>
    <row r="2359" ht="12" customHeight="1" x14ac:dyDescent="0.25"/>
    <row r="2360" ht="12" customHeight="1" x14ac:dyDescent="0.25"/>
    <row r="2361" ht="12" customHeight="1" x14ac:dyDescent="0.25"/>
    <row r="2362" ht="12" customHeight="1" x14ac:dyDescent="0.25"/>
    <row r="2363" ht="12" customHeight="1" x14ac:dyDescent="0.25"/>
    <row r="2364" ht="12" customHeight="1" x14ac:dyDescent="0.25"/>
    <row r="2365" ht="12" customHeight="1" x14ac:dyDescent="0.25"/>
    <row r="2366" ht="12" customHeight="1" x14ac:dyDescent="0.25"/>
    <row r="2367" ht="12" customHeight="1" x14ac:dyDescent="0.25"/>
    <row r="2368" ht="12" customHeight="1" x14ac:dyDescent="0.25"/>
    <row r="2369" ht="12" customHeight="1" x14ac:dyDescent="0.25"/>
    <row r="2370" ht="12" customHeight="1" x14ac:dyDescent="0.25"/>
    <row r="2371" ht="12" customHeight="1" x14ac:dyDescent="0.25"/>
    <row r="2372" ht="12" customHeight="1" x14ac:dyDescent="0.25"/>
    <row r="2373" ht="12" customHeight="1" x14ac:dyDescent="0.25"/>
    <row r="2374" ht="12" customHeight="1" x14ac:dyDescent="0.25"/>
    <row r="2375" ht="12" customHeight="1" x14ac:dyDescent="0.25"/>
    <row r="2376" ht="12" customHeight="1" x14ac:dyDescent="0.25"/>
    <row r="2377" ht="12" customHeight="1" x14ac:dyDescent="0.25"/>
    <row r="2378" ht="12" customHeight="1" x14ac:dyDescent="0.25"/>
    <row r="2379" ht="12" customHeight="1" x14ac:dyDescent="0.25"/>
    <row r="2380" ht="12" customHeight="1" x14ac:dyDescent="0.25"/>
    <row r="2381" ht="12" customHeight="1" x14ac:dyDescent="0.25"/>
    <row r="2382" ht="12" customHeight="1" x14ac:dyDescent="0.25"/>
    <row r="2383" ht="12" customHeight="1" x14ac:dyDescent="0.25"/>
    <row r="2384" ht="12" customHeight="1" x14ac:dyDescent="0.25"/>
    <row r="2385" ht="12" customHeight="1" x14ac:dyDescent="0.25"/>
    <row r="2386" ht="12" customHeight="1" x14ac:dyDescent="0.25"/>
    <row r="2387" ht="12" customHeight="1" x14ac:dyDescent="0.25"/>
    <row r="2388" ht="12" customHeight="1" x14ac:dyDescent="0.25"/>
    <row r="2389" ht="12" customHeight="1" x14ac:dyDescent="0.25"/>
    <row r="2390" ht="12" customHeight="1" x14ac:dyDescent="0.25"/>
    <row r="2391" ht="12" customHeight="1" x14ac:dyDescent="0.25"/>
    <row r="2392" ht="12" customHeight="1" x14ac:dyDescent="0.25"/>
    <row r="2393" ht="12" customHeight="1" x14ac:dyDescent="0.25"/>
    <row r="2394" ht="12" customHeight="1" x14ac:dyDescent="0.25"/>
    <row r="2395" ht="12" customHeight="1" x14ac:dyDescent="0.25"/>
    <row r="2396" ht="12" customHeight="1" x14ac:dyDescent="0.25"/>
    <row r="2397" ht="12" customHeight="1" x14ac:dyDescent="0.25"/>
    <row r="2398" ht="12" customHeight="1" x14ac:dyDescent="0.25"/>
    <row r="2399" ht="12" customHeight="1" x14ac:dyDescent="0.25"/>
    <row r="2400" ht="12" customHeight="1" x14ac:dyDescent="0.25"/>
    <row r="2401" ht="12" customHeight="1" x14ac:dyDescent="0.25"/>
    <row r="2402" ht="12" customHeight="1" x14ac:dyDescent="0.25"/>
    <row r="2403" ht="12" customHeight="1" x14ac:dyDescent="0.25"/>
    <row r="2404" ht="12" customHeight="1" x14ac:dyDescent="0.25"/>
    <row r="2405" ht="12" customHeight="1" x14ac:dyDescent="0.25"/>
    <row r="2406" ht="12" customHeight="1" x14ac:dyDescent="0.25"/>
    <row r="2407" ht="12" customHeight="1" x14ac:dyDescent="0.25"/>
    <row r="2408" ht="12" customHeight="1" x14ac:dyDescent="0.25"/>
    <row r="2409" ht="12" customHeight="1" x14ac:dyDescent="0.25"/>
    <row r="2410" ht="12" customHeight="1" x14ac:dyDescent="0.25"/>
    <row r="2411" ht="12" customHeight="1" x14ac:dyDescent="0.25"/>
    <row r="2412" ht="12" customHeight="1" x14ac:dyDescent="0.25"/>
    <row r="2413" ht="12" customHeight="1" x14ac:dyDescent="0.25"/>
    <row r="2414" ht="12" customHeight="1" x14ac:dyDescent="0.25"/>
    <row r="2415" ht="12" customHeight="1" x14ac:dyDescent="0.25"/>
    <row r="2416" ht="12" customHeight="1" x14ac:dyDescent="0.25"/>
    <row r="2417" ht="12" customHeight="1" x14ac:dyDescent="0.25"/>
    <row r="2418" ht="12" customHeight="1" x14ac:dyDescent="0.25"/>
    <row r="2419" ht="12" customHeight="1" x14ac:dyDescent="0.25"/>
    <row r="2420" ht="12" customHeight="1" x14ac:dyDescent="0.25"/>
    <row r="2421" ht="12" customHeight="1" x14ac:dyDescent="0.25"/>
    <row r="2422" ht="12" customHeight="1" x14ac:dyDescent="0.25"/>
    <row r="2423" ht="12" customHeight="1" x14ac:dyDescent="0.25"/>
    <row r="2424" ht="12" customHeight="1" x14ac:dyDescent="0.25"/>
    <row r="2425" ht="12" customHeight="1" x14ac:dyDescent="0.25"/>
    <row r="2426" ht="12" customHeight="1" x14ac:dyDescent="0.25"/>
    <row r="2427" ht="12" customHeight="1" x14ac:dyDescent="0.25"/>
    <row r="2428" ht="12" customHeight="1" x14ac:dyDescent="0.25"/>
    <row r="2429" ht="12" customHeight="1" x14ac:dyDescent="0.25"/>
    <row r="2430" ht="12" customHeight="1" x14ac:dyDescent="0.25"/>
    <row r="2431" ht="12" customHeight="1" x14ac:dyDescent="0.25"/>
    <row r="2432" ht="12" customHeight="1" x14ac:dyDescent="0.25"/>
    <row r="2433" ht="12" customHeight="1" x14ac:dyDescent="0.25"/>
    <row r="2434" ht="12" customHeight="1" x14ac:dyDescent="0.25"/>
    <row r="2435" ht="12" customHeight="1" x14ac:dyDescent="0.25"/>
    <row r="2436" ht="12" customHeight="1" x14ac:dyDescent="0.25"/>
    <row r="2437" ht="12" customHeight="1" x14ac:dyDescent="0.25"/>
    <row r="2438" ht="12" customHeight="1" x14ac:dyDescent="0.25"/>
    <row r="2439" ht="12" customHeight="1" x14ac:dyDescent="0.25"/>
    <row r="2440" ht="12" customHeight="1" x14ac:dyDescent="0.25"/>
    <row r="2441" ht="12" customHeight="1" x14ac:dyDescent="0.25"/>
    <row r="2442" ht="12" customHeight="1" x14ac:dyDescent="0.25"/>
    <row r="2443" ht="12" customHeight="1" x14ac:dyDescent="0.25"/>
    <row r="2444" ht="12" customHeight="1" x14ac:dyDescent="0.25"/>
    <row r="2445" ht="12" customHeight="1" x14ac:dyDescent="0.25"/>
    <row r="2446" ht="12" customHeight="1" x14ac:dyDescent="0.25"/>
    <row r="2447" ht="12" customHeight="1" x14ac:dyDescent="0.25"/>
    <row r="2448" ht="12" customHeight="1" x14ac:dyDescent="0.25"/>
    <row r="2449" ht="12" customHeight="1" x14ac:dyDescent="0.25"/>
    <row r="2450" ht="12" customHeight="1" x14ac:dyDescent="0.25"/>
    <row r="2451" ht="12" customHeight="1" x14ac:dyDescent="0.25"/>
    <row r="2452" ht="12" customHeight="1" x14ac:dyDescent="0.25"/>
    <row r="2453" ht="12" customHeight="1" x14ac:dyDescent="0.25"/>
    <row r="2454" ht="12" customHeight="1" x14ac:dyDescent="0.25"/>
    <row r="2455" ht="12" customHeight="1" x14ac:dyDescent="0.25"/>
    <row r="2456" ht="12" customHeight="1" x14ac:dyDescent="0.25"/>
    <row r="2457" ht="12" customHeight="1" x14ac:dyDescent="0.25"/>
    <row r="2458" ht="12" customHeight="1" x14ac:dyDescent="0.25"/>
    <row r="2459" ht="12" customHeight="1" x14ac:dyDescent="0.25"/>
    <row r="2460" ht="12" customHeight="1" x14ac:dyDescent="0.25"/>
    <row r="2461" ht="12" customHeight="1" x14ac:dyDescent="0.25"/>
    <row r="2462" ht="12" customHeight="1" x14ac:dyDescent="0.25"/>
    <row r="2463" ht="12" customHeight="1" x14ac:dyDescent="0.25"/>
    <row r="2464" ht="12" customHeight="1" x14ac:dyDescent="0.25"/>
    <row r="2465" ht="12" customHeight="1" x14ac:dyDescent="0.25"/>
    <row r="2466" ht="12" customHeight="1" x14ac:dyDescent="0.25"/>
    <row r="2467" ht="12" customHeight="1" x14ac:dyDescent="0.25"/>
    <row r="2468" ht="12" customHeight="1" x14ac:dyDescent="0.25"/>
    <row r="2469" ht="12" customHeight="1" x14ac:dyDescent="0.25"/>
    <row r="2470" ht="12" customHeight="1" x14ac:dyDescent="0.25"/>
    <row r="2471" ht="12" customHeight="1" x14ac:dyDescent="0.25"/>
    <row r="2472" ht="12" customHeight="1" x14ac:dyDescent="0.25"/>
    <row r="2473" ht="12" customHeight="1" x14ac:dyDescent="0.25"/>
    <row r="2474" ht="12" customHeight="1" x14ac:dyDescent="0.25"/>
    <row r="2475" ht="12" customHeight="1" x14ac:dyDescent="0.25"/>
    <row r="2476" ht="12" customHeight="1" x14ac:dyDescent="0.25"/>
    <row r="2477" ht="12" customHeight="1" x14ac:dyDescent="0.25"/>
    <row r="2478" ht="12" customHeight="1" x14ac:dyDescent="0.25"/>
    <row r="2479" ht="12" customHeight="1" x14ac:dyDescent="0.25"/>
    <row r="2480" ht="12" customHeight="1" x14ac:dyDescent="0.25"/>
    <row r="2481" ht="12" customHeight="1" x14ac:dyDescent="0.25"/>
    <row r="2482" ht="12" customHeight="1" x14ac:dyDescent="0.25"/>
    <row r="2483" ht="12" customHeight="1" x14ac:dyDescent="0.25"/>
    <row r="2484" ht="12" customHeight="1" x14ac:dyDescent="0.25"/>
    <row r="2485" ht="12" customHeight="1" x14ac:dyDescent="0.25"/>
    <row r="2486" ht="12" customHeight="1" x14ac:dyDescent="0.25"/>
    <row r="2487" ht="12" customHeight="1" x14ac:dyDescent="0.25"/>
    <row r="2488" ht="12" customHeight="1" x14ac:dyDescent="0.25"/>
    <row r="2489" ht="12" customHeight="1" x14ac:dyDescent="0.25"/>
    <row r="2490" ht="12" customHeight="1" x14ac:dyDescent="0.25"/>
    <row r="2491" ht="12" customHeight="1" x14ac:dyDescent="0.25"/>
    <row r="2492" ht="12" customHeight="1" x14ac:dyDescent="0.25"/>
    <row r="2493" ht="12" customHeight="1" x14ac:dyDescent="0.25"/>
    <row r="2494" ht="12" customHeight="1" x14ac:dyDescent="0.25"/>
    <row r="2495" ht="12" customHeight="1" x14ac:dyDescent="0.25"/>
    <row r="2496" ht="12" customHeight="1" x14ac:dyDescent="0.25"/>
    <row r="2497" ht="12" customHeight="1" x14ac:dyDescent="0.25"/>
    <row r="2498" ht="12" customHeight="1" x14ac:dyDescent="0.25"/>
    <row r="2499" ht="12" customHeight="1" x14ac:dyDescent="0.25"/>
    <row r="2500" ht="12" customHeight="1" x14ac:dyDescent="0.25"/>
    <row r="2501" ht="12" customHeight="1" x14ac:dyDescent="0.25"/>
    <row r="2502" ht="12" customHeight="1" x14ac:dyDescent="0.25"/>
    <row r="2503" ht="12" customHeight="1" x14ac:dyDescent="0.25"/>
    <row r="2504" ht="12" customHeight="1" x14ac:dyDescent="0.25"/>
    <row r="2505" ht="12" customHeight="1" x14ac:dyDescent="0.25"/>
    <row r="2506" ht="12" customHeight="1" x14ac:dyDescent="0.25"/>
    <row r="2507" ht="12" customHeight="1" x14ac:dyDescent="0.25"/>
    <row r="2508" ht="12" customHeight="1" x14ac:dyDescent="0.25"/>
    <row r="2509" ht="12" customHeight="1" x14ac:dyDescent="0.25"/>
    <row r="2510" ht="12" customHeight="1" x14ac:dyDescent="0.25"/>
    <row r="2511" ht="12" customHeight="1" x14ac:dyDescent="0.25"/>
    <row r="2512" ht="12" customHeight="1" x14ac:dyDescent="0.25"/>
    <row r="2513" ht="12" customHeight="1" x14ac:dyDescent="0.25"/>
    <row r="2514" ht="12" customHeight="1" x14ac:dyDescent="0.25"/>
    <row r="2515" ht="12" customHeight="1" x14ac:dyDescent="0.25"/>
    <row r="2516" ht="12" customHeight="1" x14ac:dyDescent="0.25"/>
    <row r="2517" ht="12" customHeight="1" x14ac:dyDescent="0.25"/>
    <row r="2518" ht="12" customHeight="1" x14ac:dyDescent="0.25"/>
    <row r="2519" ht="12" customHeight="1" x14ac:dyDescent="0.25"/>
    <row r="2520" ht="12" customHeight="1" x14ac:dyDescent="0.25"/>
    <row r="2521" ht="12" customHeight="1" x14ac:dyDescent="0.25"/>
    <row r="2522" ht="12" customHeight="1" x14ac:dyDescent="0.25"/>
    <row r="2523" ht="12" customHeight="1" x14ac:dyDescent="0.25"/>
    <row r="2524" ht="12" customHeight="1" x14ac:dyDescent="0.25"/>
    <row r="2525" ht="12" customHeight="1" x14ac:dyDescent="0.25"/>
    <row r="2526" ht="12" customHeight="1" x14ac:dyDescent="0.25"/>
    <row r="2527" ht="12" customHeight="1" x14ac:dyDescent="0.25"/>
    <row r="2528" ht="12" customHeight="1" x14ac:dyDescent="0.25"/>
    <row r="2529" ht="12" customHeight="1" x14ac:dyDescent="0.25"/>
    <row r="2530" ht="12" customHeight="1" x14ac:dyDescent="0.25"/>
    <row r="2531" ht="12" customHeight="1" x14ac:dyDescent="0.25"/>
    <row r="2532" ht="12" customHeight="1" x14ac:dyDescent="0.25"/>
    <row r="2533" ht="12" customHeight="1" x14ac:dyDescent="0.25"/>
    <row r="2534" ht="12" customHeight="1" x14ac:dyDescent="0.25"/>
    <row r="2535" ht="12" customHeight="1" x14ac:dyDescent="0.25"/>
    <row r="2536" ht="12" customHeight="1" x14ac:dyDescent="0.25"/>
    <row r="2537" ht="12" customHeight="1" x14ac:dyDescent="0.25"/>
    <row r="2538" ht="12" customHeight="1" x14ac:dyDescent="0.25"/>
    <row r="2539" ht="12" customHeight="1" x14ac:dyDescent="0.25"/>
    <row r="2540" ht="12" customHeight="1" x14ac:dyDescent="0.25"/>
    <row r="2541" ht="12" customHeight="1" x14ac:dyDescent="0.25"/>
    <row r="2542" ht="12" customHeight="1" x14ac:dyDescent="0.25"/>
    <row r="2543" ht="12" customHeight="1" x14ac:dyDescent="0.25"/>
    <row r="2544" ht="12" customHeight="1" x14ac:dyDescent="0.25"/>
    <row r="2545" ht="12" customHeight="1" x14ac:dyDescent="0.25"/>
    <row r="2546" ht="12" customHeight="1" x14ac:dyDescent="0.25"/>
    <row r="2547" ht="12" customHeight="1" x14ac:dyDescent="0.25"/>
    <row r="2548" ht="12" customHeight="1" x14ac:dyDescent="0.25"/>
    <row r="2549" ht="12" customHeight="1" x14ac:dyDescent="0.25"/>
    <row r="2550" ht="12" customHeight="1" x14ac:dyDescent="0.25"/>
    <row r="2551" ht="12" customHeight="1" x14ac:dyDescent="0.25"/>
    <row r="2552" ht="12" customHeight="1" x14ac:dyDescent="0.25"/>
    <row r="2553" ht="12" customHeight="1" x14ac:dyDescent="0.25"/>
    <row r="2554" ht="12" customHeight="1" x14ac:dyDescent="0.25"/>
    <row r="2555" ht="12" customHeight="1" x14ac:dyDescent="0.25"/>
    <row r="2556" ht="12" customHeight="1" x14ac:dyDescent="0.25"/>
    <row r="2557" ht="12" customHeight="1" x14ac:dyDescent="0.25"/>
    <row r="2558" ht="12" customHeight="1" x14ac:dyDescent="0.25"/>
    <row r="2559" ht="12" customHeight="1" x14ac:dyDescent="0.25"/>
    <row r="2560" ht="12" customHeight="1" x14ac:dyDescent="0.25"/>
    <row r="2561" ht="12" customHeight="1" x14ac:dyDescent="0.25"/>
    <row r="2562" ht="12" customHeight="1" x14ac:dyDescent="0.25"/>
    <row r="2563" ht="12" customHeight="1" x14ac:dyDescent="0.25"/>
    <row r="2564" ht="12" customHeight="1" x14ac:dyDescent="0.25"/>
    <row r="2565" ht="12" customHeight="1" x14ac:dyDescent="0.25"/>
    <row r="2566" ht="12" customHeight="1" x14ac:dyDescent="0.25"/>
    <row r="2567" ht="12" customHeight="1" x14ac:dyDescent="0.25"/>
    <row r="2568" ht="12" customHeight="1" x14ac:dyDescent="0.25"/>
    <row r="2569" ht="12" customHeight="1" x14ac:dyDescent="0.25"/>
    <row r="2570" ht="12" customHeight="1" x14ac:dyDescent="0.25"/>
    <row r="2571" ht="12" customHeight="1" x14ac:dyDescent="0.25"/>
    <row r="2572" ht="12" customHeight="1" x14ac:dyDescent="0.25"/>
    <row r="2573" ht="12" customHeight="1" x14ac:dyDescent="0.25"/>
    <row r="2574" ht="12" customHeight="1" x14ac:dyDescent="0.25"/>
    <row r="2575" ht="12" customHeight="1" x14ac:dyDescent="0.25"/>
    <row r="2576" ht="12" customHeight="1" x14ac:dyDescent="0.25"/>
    <row r="2577" ht="12" customHeight="1" x14ac:dyDescent="0.25"/>
    <row r="2578" ht="12" customHeight="1" x14ac:dyDescent="0.25"/>
    <row r="2579" ht="12" customHeight="1" x14ac:dyDescent="0.25"/>
    <row r="2580" ht="12" customHeight="1" x14ac:dyDescent="0.25"/>
    <row r="2581" ht="12" customHeight="1" x14ac:dyDescent="0.25"/>
    <row r="2582" ht="12" customHeight="1" x14ac:dyDescent="0.25"/>
    <row r="2583" ht="12" customHeight="1" x14ac:dyDescent="0.25"/>
    <row r="2584" ht="12" customHeight="1" x14ac:dyDescent="0.25"/>
    <row r="2585" ht="12" customHeight="1" x14ac:dyDescent="0.25"/>
    <row r="2586" ht="12" customHeight="1" x14ac:dyDescent="0.25"/>
    <row r="2587" ht="12" customHeight="1" x14ac:dyDescent="0.25"/>
    <row r="2588" ht="12" customHeight="1" x14ac:dyDescent="0.25"/>
    <row r="2589" ht="12" customHeight="1" x14ac:dyDescent="0.25"/>
    <row r="2590" ht="12" customHeight="1" x14ac:dyDescent="0.25"/>
    <row r="2591" ht="12" customHeight="1" x14ac:dyDescent="0.25"/>
    <row r="2592" ht="12" customHeight="1" x14ac:dyDescent="0.25"/>
    <row r="2593" ht="12" customHeight="1" x14ac:dyDescent="0.25"/>
    <row r="2594" ht="12" customHeight="1" x14ac:dyDescent="0.25"/>
    <row r="2595" ht="12" customHeight="1" x14ac:dyDescent="0.25"/>
    <row r="2596" ht="12" customHeight="1" x14ac:dyDescent="0.25"/>
    <row r="2597" ht="12" customHeight="1" x14ac:dyDescent="0.25"/>
    <row r="2598" ht="12" customHeight="1" x14ac:dyDescent="0.25"/>
    <row r="2599" ht="12" customHeight="1" x14ac:dyDescent="0.25"/>
    <row r="2600" ht="12" customHeight="1" x14ac:dyDescent="0.25"/>
    <row r="2601" ht="12" customHeight="1" x14ac:dyDescent="0.25"/>
    <row r="2602" ht="12" customHeight="1" x14ac:dyDescent="0.25"/>
    <row r="2603" ht="12" customHeight="1" x14ac:dyDescent="0.25"/>
    <row r="2604" ht="12" customHeight="1" x14ac:dyDescent="0.25"/>
    <row r="2605" ht="12" customHeight="1" x14ac:dyDescent="0.25"/>
    <row r="2606" ht="12" customHeight="1" x14ac:dyDescent="0.25"/>
    <row r="2607" ht="12" customHeight="1" x14ac:dyDescent="0.25"/>
    <row r="2608" ht="12" customHeight="1" x14ac:dyDescent="0.25"/>
    <row r="2609" ht="12" customHeight="1" x14ac:dyDescent="0.25"/>
    <row r="2610" ht="12" customHeight="1" x14ac:dyDescent="0.25"/>
    <row r="2611" ht="12" customHeight="1" x14ac:dyDescent="0.25"/>
    <row r="2612" ht="12" customHeight="1" x14ac:dyDescent="0.25"/>
    <row r="2613" ht="12" customHeight="1" x14ac:dyDescent="0.25"/>
    <row r="2614" ht="12" customHeight="1" x14ac:dyDescent="0.25"/>
    <row r="2615" ht="12" customHeight="1" x14ac:dyDescent="0.25"/>
    <row r="2616" ht="12" customHeight="1" x14ac:dyDescent="0.25"/>
    <row r="2617" ht="12" customHeight="1" x14ac:dyDescent="0.25"/>
    <row r="2618" ht="12" customHeight="1" x14ac:dyDescent="0.25"/>
    <row r="2619" ht="12" customHeight="1" x14ac:dyDescent="0.25"/>
    <row r="2620" ht="12" customHeight="1" x14ac:dyDescent="0.25"/>
    <row r="2621" ht="12" customHeight="1" x14ac:dyDescent="0.25"/>
    <row r="2622" ht="12" customHeight="1" x14ac:dyDescent="0.25"/>
    <row r="2623" ht="12" customHeight="1" x14ac:dyDescent="0.25"/>
    <row r="2624" ht="12" customHeight="1" x14ac:dyDescent="0.25"/>
    <row r="2625" ht="12" customHeight="1" x14ac:dyDescent="0.25"/>
    <row r="2626" ht="12" customHeight="1" x14ac:dyDescent="0.25"/>
    <row r="2627" ht="12" customHeight="1" x14ac:dyDescent="0.25"/>
    <row r="2628" ht="12" customHeight="1" x14ac:dyDescent="0.25"/>
    <row r="2629" ht="12" customHeight="1" x14ac:dyDescent="0.25"/>
    <row r="2630" ht="12" customHeight="1" x14ac:dyDescent="0.25"/>
    <row r="2631" ht="12" customHeight="1" x14ac:dyDescent="0.25"/>
    <row r="2632" ht="12" customHeight="1" x14ac:dyDescent="0.25"/>
    <row r="2633" ht="12" customHeight="1" x14ac:dyDescent="0.25"/>
    <row r="2634" ht="12" customHeight="1" x14ac:dyDescent="0.25"/>
    <row r="2635" ht="12" customHeight="1" x14ac:dyDescent="0.25"/>
    <row r="2636" ht="12" customHeight="1" x14ac:dyDescent="0.25"/>
    <row r="2637" ht="12" customHeight="1" x14ac:dyDescent="0.25"/>
    <row r="2638" ht="12" customHeight="1" x14ac:dyDescent="0.25"/>
    <row r="2639" ht="12" customHeight="1" x14ac:dyDescent="0.25"/>
    <row r="2640" ht="12" customHeight="1" x14ac:dyDescent="0.25"/>
    <row r="2641" ht="12" customHeight="1" x14ac:dyDescent="0.25"/>
    <row r="2642" ht="12" customHeight="1" x14ac:dyDescent="0.25"/>
    <row r="2643" ht="12" customHeight="1" x14ac:dyDescent="0.25"/>
    <row r="2644" ht="12" customHeight="1" x14ac:dyDescent="0.25"/>
    <row r="2645" ht="12" customHeight="1" x14ac:dyDescent="0.25"/>
    <row r="2646" ht="12" customHeight="1" x14ac:dyDescent="0.25"/>
    <row r="2647" ht="12" customHeight="1" x14ac:dyDescent="0.25"/>
    <row r="2648" ht="12" customHeight="1" x14ac:dyDescent="0.25"/>
    <row r="2649" ht="12" customHeight="1" x14ac:dyDescent="0.25"/>
    <row r="2650" ht="12" customHeight="1" x14ac:dyDescent="0.25"/>
    <row r="2651" ht="12" customHeight="1" x14ac:dyDescent="0.25"/>
    <row r="2652" ht="12" customHeight="1" x14ac:dyDescent="0.25"/>
    <row r="2653" ht="12" customHeight="1" x14ac:dyDescent="0.25"/>
    <row r="2654" ht="12" customHeight="1" x14ac:dyDescent="0.25"/>
    <row r="2655" ht="12" customHeight="1" x14ac:dyDescent="0.25"/>
    <row r="2656" ht="12" customHeight="1" x14ac:dyDescent="0.25"/>
    <row r="2657" ht="12" customHeight="1" x14ac:dyDescent="0.25"/>
    <row r="2658" ht="12" customHeight="1" x14ac:dyDescent="0.25"/>
    <row r="2659" ht="12" customHeight="1" x14ac:dyDescent="0.25"/>
    <row r="2660" ht="12" customHeight="1" x14ac:dyDescent="0.25"/>
    <row r="2661" ht="12" customHeight="1" x14ac:dyDescent="0.25"/>
    <row r="2662" ht="12" customHeight="1" x14ac:dyDescent="0.25"/>
    <row r="2663" ht="12" customHeight="1" x14ac:dyDescent="0.25"/>
    <row r="2664" ht="12" customHeight="1" x14ac:dyDescent="0.25"/>
    <row r="2665" ht="12" customHeight="1" x14ac:dyDescent="0.25"/>
    <row r="2666" ht="12" customHeight="1" x14ac:dyDescent="0.25"/>
    <row r="2667" ht="12" customHeight="1" x14ac:dyDescent="0.25"/>
    <row r="2668" ht="12" customHeight="1" x14ac:dyDescent="0.25"/>
    <row r="2669" ht="12" customHeight="1" x14ac:dyDescent="0.25"/>
    <row r="2670" ht="12" customHeight="1" x14ac:dyDescent="0.25"/>
    <row r="2671" ht="12" customHeight="1" x14ac:dyDescent="0.25"/>
    <row r="2672" ht="12" customHeight="1" x14ac:dyDescent="0.25"/>
    <row r="2673" ht="12" customHeight="1" x14ac:dyDescent="0.25"/>
    <row r="2674" ht="12" customHeight="1" x14ac:dyDescent="0.25"/>
    <row r="2675" ht="12" customHeight="1" x14ac:dyDescent="0.25"/>
    <row r="2676" ht="12" customHeight="1" x14ac:dyDescent="0.25"/>
    <row r="2677" ht="12" customHeight="1" x14ac:dyDescent="0.25"/>
    <row r="2678" ht="12" customHeight="1" x14ac:dyDescent="0.25"/>
    <row r="2679" ht="12" customHeight="1" x14ac:dyDescent="0.25"/>
    <row r="2680" ht="12" customHeight="1" x14ac:dyDescent="0.25"/>
    <row r="2681" ht="12" customHeight="1" x14ac:dyDescent="0.25"/>
    <row r="2682" ht="12" customHeight="1" x14ac:dyDescent="0.25"/>
    <row r="2683" ht="12" customHeight="1" x14ac:dyDescent="0.25"/>
    <row r="2684" ht="12" customHeight="1" x14ac:dyDescent="0.25"/>
    <row r="2685" ht="12" customHeight="1" x14ac:dyDescent="0.25"/>
    <row r="2686" ht="12" customHeight="1" x14ac:dyDescent="0.25"/>
    <row r="2687" ht="12" customHeight="1" x14ac:dyDescent="0.25"/>
    <row r="2688" ht="12" customHeight="1" x14ac:dyDescent="0.25"/>
    <row r="2689" ht="12" customHeight="1" x14ac:dyDescent="0.25"/>
    <row r="2690" ht="12" customHeight="1" x14ac:dyDescent="0.25"/>
    <row r="2691" ht="12" customHeight="1" x14ac:dyDescent="0.25"/>
    <row r="2692" ht="12" customHeight="1" x14ac:dyDescent="0.25"/>
    <row r="2693" ht="12" customHeight="1" x14ac:dyDescent="0.25"/>
    <row r="2694" ht="12" customHeight="1" x14ac:dyDescent="0.25"/>
    <row r="2695" ht="12" customHeight="1" x14ac:dyDescent="0.25"/>
    <row r="2696" ht="12" customHeight="1" x14ac:dyDescent="0.25"/>
    <row r="2697" ht="12" customHeight="1" x14ac:dyDescent="0.25"/>
    <row r="2698" ht="12" customHeight="1" x14ac:dyDescent="0.25"/>
    <row r="2699" ht="12" customHeight="1" x14ac:dyDescent="0.25"/>
    <row r="2700" ht="12" customHeight="1" x14ac:dyDescent="0.25"/>
    <row r="2701" ht="12" customHeight="1" x14ac:dyDescent="0.25"/>
    <row r="2702" ht="12" customHeight="1" x14ac:dyDescent="0.25"/>
    <row r="2703" ht="12" customHeight="1" x14ac:dyDescent="0.25"/>
    <row r="2704" ht="12" customHeight="1" x14ac:dyDescent="0.25"/>
    <row r="2705" ht="12" customHeight="1" x14ac:dyDescent="0.25"/>
    <row r="2706" ht="12" customHeight="1" x14ac:dyDescent="0.25"/>
    <row r="2707" ht="12" customHeight="1" x14ac:dyDescent="0.25"/>
    <row r="2708" ht="12" customHeight="1" x14ac:dyDescent="0.25"/>
    <row r="2709" ht="12" customHeight="1" x14ac:dyDescent="0.25"/>
    <row r="2710" ht="12" customHeight="1" x14ac:dyDescent="0.25"/>
    <row r="2711" ht="12" customHeight="1" x14ac:dyDescent="0.25"/>
    <row r="2712" ht="12" customHeight="1" x14ac:dyDescent="0.25"/>
    <row r="2713" ht="12" customHeight="1" x14ac:dyDescent="0.25"/>
    <row r="2714" ht="12" customHeight="1" x14ac:dyDescent="0.25"/>
    <row r="2715" ht="12" customHeight="1" x14ac:dyDescent="0.25"/>
    <row r="2716" ht="12" customHeight="1" x14ac:dyDescent="0.25"/>
    <row r="2717" ht="12" customHeight="1" x14ac:dyDescent="0.25"/>
    <row r="2718" ht="12" customHeight="1" x14ac:dyDescent="0.25"/>
    <row r="2719" ht="12" customHeight="1" x14ac:dyDescent="0.25"/>
    <row r="2720" ht="12" customHeight="1" x14ac:dyDescent="0.25"/>
    <row r="2721" ht="12" customHeight="1" x14ac:dyDescent="0.25"/>
    <row r="2722" ht="12" customHeight="1" x14ac:dyDescent="0.25"/>
    <row r="2723" ht="12" customHeight="1" x14ac:dyDescent="0.25"/>
    <row r="2724" ht="12" customHeight="1" x14ac:dyDescent="0.25"/>
    <row r="2725" ht="12" customHeight="1" x14ac:dyDescent="0.25"/>
    <row r="2726" ht="12" customHeight="1" x14ac:dyDescent="0.25"/>
    <row r="2727" ht="12" customHeight="1" x14ac:dyDescent="0.25"/>
    <row r="2728" ht="12" customHeight="1" x14ac:dyDescent="0.25"/>
    <row r="2729" ht="12" customHeight="1" x14ac:dyDescent="0.25"/>
    <row r="2730" ht="12" customHeight="1" x14ac:dyDescent="0.25"/>
    <row r="2731" ht="12" customHeight="1" x14ac:dyDescent="0.25"/>
    <row r="2732" ht="12" customHeight="1" x14ac:dyDescent="0.25"/>
    <row r="2733" ht="12" customHeight="1" x14ac:dyDescent="0.25"/>
    <row r="2734" ht="12" customHeight="1" x14ac:dyDescent="0.25"/>
    <row r="2735" ht="12" customHeight="1" x14ac:dyDescent="0.25"/>
    <row r="2736" ht="12" customHeight="1" x14ac:dyDescent="0.25"/>
    <row r="2737" ht="12" customHeight="1" x14ac:dyDescent="0.25"/>
    <row r="2738" ht="12" customHeight="1" x14ac:dyDescent="0.25"/>
    <row r="2739" ht="12" customHeight="1" x14ac:dyDescent="0.25"/>
    <row r="2740" ht="12" customHeight="1" x14ac:dyDescent="0.25"/>
    <row r="2741" ht="12" customHeight="1" x14ac:dyDescent="0.25"/>
    <row r="2742" ht="12" customHeight="1" x14ac:dyDescent="0.25"/>
    <row r="2743" ht="12" customHeight="1" x14ac:dyDescent="0.25"/>
    <row r="2744" ht="12" customHeight="1" x14ac:dyDescent="0.25"/>
    <row r="2745" ht="12" customHeight="1" x14ac:dyDescent="0.25"/>
    <row r="2746" ht="12" customHeight="1" x14ac:dyDescent="0.25"/>
    <row r="2747" ht="12" customHeight="1" x14ac:dyDescent="0.25"/>
    <row r="2748" ht="12" customHeight="1" x14ac:dyDescent="0.25"/>
    <row r="2749" ht="12" customHeight="1" x14ac:dyDescent="0.25"/>
    <row r="2750" ht="12" customHeight="1" x14ac:dyDescent="0.25"/>
    <row r="2751" ht="12" customHeight="1" x14ac:dyDescent="0.25"/>
    <row r="2752" ht="12" customHeight="1" x14ac:dyDescent="0.25"/>
    <row r="2753" ht="12" customHeight="1" x14ac:dyDescent="0.25"/>
    <row r="2754" ht="12" customHeight="1" x14ac:dyDescent="0.25"/>
    <row r="2755" ht="12" customHeight="1" x14ac:dyDescent="0.25"/>
    <row r="2756" ht="12" customHeight="1" x14ac:dyDescent="0.25"/>
    <row r="2757" ht="12" customHeight="1" x14ac:dyDescent="0.25"/>
    <row r="2758" ht="12" customHeight="1" x14ac:dyDescent="0.25"/>
    <row r="2759" ht="12" customHeight="1" x14ac:dyDescent="0.25"/>
    <row r="2760" ht="12" customHeight="1" x14ac:dyDescent="0.25"/>
    <row r="2761" ht="12" customHeight="1" x14ac:dyDescent="0.25"/>
    <row r="2762" ht="12" customHeight="1" x14ac:dyDescent="0.25"/>
    <row r="2763" ht="12" customHeight="1" x14ac:dyDescent="0.25"/>
    <row r="2764" ht="12" customHeight="1" x14ac:dyDescent="0.25"/>
    <row r="2765" ht="12" customHeight="1" x14ac:dyDescent="0.25"/>
    <row r="2766" ht="12" customHeight="1" x14ac:dyDescent="0.25"/>
    <row r="2767" ht="12" customHeight="1" x14ac:dyDescent="0.25"/>
    <row r="2768" ht="12" customHeight="1" x14ac:dyDescent="0.25"/>
    <row r="2769" ht="12" customHeight="1" x14ac:dyDescent="0.25"/>
    <row r="2770" ht="12" customHeight="1" x14ac:dyDescent="0.25"/>
    <row r="2771" ht="12" customHeight="1" x14ac:dyDescent="0.25"/>
    <row r="2772" ht="12" customHeight="1" x14ac:dyDescent="0.25"/>
    <row r="2773" ht="12" customHeight="1" x14ac:dyDescent="0.25"/>
    <row r="2774" ht="12" customHeight="1" x14ac:dyDescent="0.25"/>
    <row r="2775" ht="12" customHeight="1" x14ac:dyDescent="0.25"/>
    <row r="2776" ht="12" customHeight="1" x14ac:dyDescent="0.25"/>
    <row r="2777" ht="12" customHeight="1" x14ac:dyDescent="0.25"/>
    <row r="2778" ht="12" customHeight="1" x14ac:dyDescent="0.25"/>
    <row r="2779" ht="12" customHeight="1" x14ac:dyDescent="0.25"/>
    <row r="2780" ht="12" customHeight="1" x14ac:dyDescent="0.25"/>
    <row r="2781" ht="12" customHeight="1" x14ac:dyDescent="0.25"/>
    <row r="2782" ht="12" customHeight="1" x14ac:dyDescent="0.25"/>
    <row r="2783" ht="12" customHeight="1" x14ac:dyDescent="0.25"/>
    <row r="2784" ht="12" customHeight="1" x14ac:dyDescent="0.25"/>
    <row r="2785" ht="12" customHeight="1" x14ac:dyDescent="0.25"/>
    <row r="2786" ht="12" customHeight="1" x14ac:dyDescent="0.25"/>
    <row r="2787" ht="12" customHeight="1" x14ac:dyDescent="0.25"/>
    <row r="2788" ht="12" customHeight="1" x14ac:dyDescent="0.25"/>
    <row r="2789" ht="12" customHeight="1" x14ac:dyDescent="0.25"/>
    <row r="2790" ht="12" customHeight="1" x14ac:dyDescent="0.25"/>
    <row r="2791" ht="12" customHeight="1" x14ac:dyDescent="0.25"/>
    <row r="2792" ht="12" customHeight="1" x14ac:dyDescent="0.25"/>
    <row r="2793" ht="12" customHeight="1" x14ac:dyDescent="0.25"/>
    <row r="2794" ht="12" customHeight="1" x14ac:dyDescent="0.25"/>
    <row r="2795" ht="12" customHeight="1" x14ac:dyDescent="0.25"/>
    <row r="2796" ht="12" customHeight="1" x14ac:dyDescent="0.25"/>
    <row r="2797" ht="12" customHeight="1" x14ac:dyDescent="0.25"/>
    <row r="2798" ht="12" customHeight="1" x14ac:dyDescent="0.25"/>
    <row r="2799" ht="12" customHeight="1" x14ac:dyDescent="0.25"/>
    <row r="2800" ht="12" customHeight="1" x14ac:dyDescent="0.25"/>
    <row r="2801" ht="12" customHeight="1" x14ac:dyDescent="0.25"/>
    <row r="2802" ht="12" customHeight="1" x14ac:dyDescent="0.25"/>
    <row r="2803" ht="12" customHeight="1" x14ac:dyDescent="0.25"/>
    <row r="2804" ht="12" customHeight="1" x14ac:dyDescent="0.25"/>
    <row r="2805" ht="12" customHeight="1" x14ac:dyDescent="0.25"/>
    <row r="2806" ht="12" customHeight="1" x14ac:dyDescent="0.25"/>
    <row r="2807" ht="12" customHeight="1" x14ac:dyDescent="0.25"/>
    <row r="2808" ht="12" customHeight="1" x14ac:dyDescent="0.25"/>
    <row r="2809" ht="12" customHeight="1" x14ac:dyDescent="0.25"/>
    <row r="2810" ht="12" customHeight="1" x14ac:dyDescent="0.25"/>
    <row r="2811" ht="12" customHeight="1" x14ac:dyDescent="0.25"/>
    <row r="2812" ht="12" customHeight="1" x14ac:dyDescent="0.25"/>
    <row r="2813" ht="12" customHeight="1" x14ac:dyDescent="0.25"/>
    <row r="2814" ht="12" customHeight="1" x14ac:dyDescent="0.25"/>
    <row r="2815" ht="12" customHeight="1" x14ac:dyDescent="0.25"/>
    <row r="2816" ht="12" customHeight="1" x14ac:dyDescent="0.25"/>
    <row r="2817" ht="12" customHeight="1" x14ac:dyDescent="0.25"/>
    <row r="2818" ht="12" customHeight="1" x14ac:dyDescent="0.25"/>
    <row r="2819" ht="12" customHeight="1" x14ac:dyDescent="0.25"/>
    <row r="2820" ht="12" customHeight="1" x14ac:dyDescent="0.25"/>
    <row r="2821" ht="12" customHeight="1" x14ac:dyDescent="0.25"/>
    <row r="2822" ht="12" customHeight="1" x14ac:dyDescent="0.25"/>
    <row r="2823" ht="12" customHeight="1" x14ac:dyDescent="0.25"/>
    <row r="2824" ht="12" customHeight="1" x14ac:dyDescent="0.25"/>
    <row r="2825" ht="12" customHeight="1" x14ac:dyDescent="0.25"/>
    <row r="2826" ht="12" customHeight="1" x14ac:dyDescent="0.25"/>
    <row r="2827" ht="12" customHeight="1" x14ac:dyDescent="0.25"/>
    <row r="2828" ht="12" customHeight="1" x14ac:dyDescent="0.25"/>
    <row r="2829" ht="12" customHeight="1" x14ac:dyDescent="0.25"/>
    <row r="2830" ht="12" customHeight="1" x14ac:dyDescent="0.25"/>
    <row r="2831" ht="12" customHeight="1" x14ac:dyDescent="0.25"/>
    <row r="2832" ht="12" customHeight="1" x14ac:dyDescent="0.25"/>
    <row r="2833" ht="12" customHeight="1" x14ac:dyDescent="0.25"/>
    <row r="2834" ht="12" customHeight="1" x14ac:dyDescent="0.25"/>
    <row r="2835" ht="12" customHeight="1" x14ac:dyDescent="0.25"/>
    <row r="2836" ht="12" customHeight="1" x14ac:dyDescent="0.25"/>
    <row r="2837" ht="12" customHeight="1" x14ac:dyDescent="0.25"/>
    <row r="2838" ht="12" customHeight="1" x14ac:dyDescent="0.25"/>
    <row r="2839" ht="12" customHeight="1" x14ac:dyDescent="0.25"/>
    <row r="2840" ht="12" customHeight="1" x14ac:dyDescent="0.25"/>
    <row r="2841" ht="12" customHeight="1" x14ac:dyDescent="0.25"/>
    <row r="2842" ht="12" customHeight="1" x14ac:dyDescent="0.25"/>
    <row r="2843" ht="12" customHeight="1" x14ac:dyDescent="0.25"/>
    <row r="2844" ht="12" customHeight="1" x14ac:dyDescent="0.25"/>
    <row r="2845" ht="12" customHeight="1" x14ac:dyDescent="0.25"/>
    <row r="2846" ht="12" customHeight="1" x14ac:dyDescent="0.25"/>
    <row r="2847" ht="12" customHeight="1" x14ac:dyDescent="0.25"/>
    <row r="2848" ht="12" customHeight="1" x14ac:dyDescent="0.25"/>
    <row r="2849" ht="12" customHeight="1" x14ac:dyDescent="0.25"/>
    <row r="2850" ht="12" customHeight="1" x14ac:dyDescent="0.25"/>
    <row r="2851" ht="12" customHeight="1" x14ac:dyDescent="0.25"/>
    <row r="2852" ht="12" customHeight="1" x14ac:dyDescent="0.25"/>
    <row r="2853" ht="12" customHeight="1" x14ac:dyDescent="0.25"/>
    <row r="2854" ht="12" customHeight="1" x14ac:dyDescent="0.25"/>
    <row r="2855" ht="12" customHeight="1" x14ac:dyDescent="0.25"/>
    <row r="2856" ht="12" customHeight="1" x14ac:dyDescent="0.25"/>
    <row r="2857" ht="12" customHeight="1" x14ac:dyDescent="0.25"/>
    <row r="2858" ht="12" customHeight="1" x14ac:dyDescent="0.25"/>
    <row r="2859" ht="12" customHeight="1" x14ac:dyDescent="0.25"/>
    <row r="2860" ht="12" customHeight="1" x14ac:dyDescent="0.25"/>
    <row r="2861" ht="12" customHeight="1" x14ac:dyDescent="0.25"/>
    <row r="2862" ht="12" customHeight="1" x14ac:dyDescent="0.25"/>
    <row r="2863" ht="12" customHeight="1" x14ac:dyDescent="0.25"/>
    <row r="2864" ht="12" customHeight="1" x14ac:dyDescent="0.25"/>
    <row r="2865" ht="12" customHeight="1" x14ac:dyDescent="0.25"/>
    <row r="2866" ht="12" customHeight="1" x14ac:dyDescent="0.25"/>
    <row r="2867" ht="12" customHeight="1" x14ac:dyDescent="0.25"/>
    <row r="2868" ht="12" customHeight="1" x14ac:dyDescent="0.25"/>
    <row r="2869" ht="12" customHeight="1" x14ac:dyDescent="0.25"/>
    <row r="2870" ht="12" customHeight="1" x14ac:dyDescent="0.25"/>
    <row r="2871" ht="12" customHeight="1" x14ac:dyDescent="0.25"/>
    <row r="2872" ht="12" customHeight="1" x14ac:dyDescent="0.25"/>
    <row r="2873" ht="12" customHeight="1" x14ac:dyDescent="0.25"/>
    <row r="2874" ht="12" customHeight="1" x14ac:dyDescent="0.25"/>
    <row r="2875" ht="12" customHeight="1" x14ac:dyDescent="0.25"/>
    <row r="2876" ht="12" customHeight="1" x14ac:dyDescent="0.25"/>
    <row r="2877" ht="12" customHeight="1" x14ac:dyDescent="0.25"/>
    <row r="2878" ht="12" customHeight="1" x14ac:dyDescent="0.25"/>
    <row r="2879" ht="12" customHeight="1" x14ac:dyDescent="0.25"/>
    <row r="2880" ht="12" customHeight="1" x14ac:dyDescent="0.25"/>
    <row r="2881" ht="12" customHeight="1" x14ac:dyDescent="0.25"/>
    <row r="2882" ht="12" customHeight="1" x14ac:dyDescent="0.25"/>
    <row r="2883" ht="12" customHeight="1" x14ac:dyDescent="0.25"/>
    <row r="2884" ht="12" customHeight="1" x14ac:dyDescent="0.25"/>
    <row r="2885" ht="12" customHeight="1" x14ac:dyDescent="0.25"/>
    <row r="2886" ht="12" customHeight="1" x14ac:dyDescent="0.25"/>
    <row r="2887" ht="12" customHeight="1" x14ac:dyDescent="0.25"/>
    <row r="2888" ht="12" customHeight="1" x14ac:dyDescent="0.25"/>
    <row r="2889" ht="12" customHeight="1" x14ac:dyDescent="0.25"/>
    <row r="2890" ht="12" customHeight="1" x14ac:dyDescent="0.25"/>
    <row r="2891" ht="12" customHeight="1" x14ac:dyDescent="0.25"/>
    <row r="2892" ht="12" customHeight="1" x14ac:dyDescent="0.25"/>
    <row r="2893" ht="12" customHeight="1" x14ac:dyDescent="0.25"/>
    <row r="2894" ht="12" customHeight="1" x14ac:dyDescent="0.25"/>
    <row r="2895" ht="12" customHeight="1" x14ac:dyDescent="0.25"/>
    <row r="2896" ht="12" customHeight="1" x14ac:dyDescent="0.25"/>
    <row r="2897" ht="12" customHeight="1" x14ac:dyDescent="0.25"/>
    <row r="2898" ht="12" customHeight="1" x14ac:dyDescent="0.25"/>
    <row r="2899" ht="12" customHeight="1" x14ac:dyDescent="0.25"/>
    <row r="2900" ht="12" customHeight="1" x14ac:dyDescent="0.25"/>
    <row r="2901" ht="12" customHeight="1" x14ac:dyDescent="0.25"/>
    <row r="2902" ht="12" customHeight="1" x14ac:dyDescent="0.25"/>
    <row r="2903" ht="12" customHeight="1" x14ac:dyDescent="0.25"/>
    <row r="2904" ht="12" customHeight="1" x14ac:dyDescent="0.25"/>
    <row r="2905" ht="12" customHeight="1" x14ac:dyDescent="0.25"/>
    <row r="2906" ht="12" customHeight="1" x14ac:dyDescent="0.25"/>
    <row r="2907" ht="12" customHeight="1" x14ac:dyDescent="0.25"/>
    <row r="2908" ht="12" customHeight="1" x14ac:dyDescent="0.25"/>
    <row r="2909" ht="12" customHeight="1" x14ac:dyDescent="0.25"/>
    <row r="2910" ht="12" customHeight="1" x14ac:dyDescent="0.25"/>
    <row r="2911" ht="12" customHeight="1" x14ac:dyDescent="0.25"/>
    <row r="2912" ht="12" customHeight="1" x14ac:dyDescent="0.25"/>
    <row r="2913" ht="12" customHeight="1" x14ac:dyDescent="0.25"/>
    <row r="2914" ht="12" customHeight="1" x14ac:dyDescent="0.25"/>
    <row r="2915" ht="12" customHeight="1" x14ac:dyDescent="0.25"/>
    <row r="2916" ht="12" customHeight="1" x14ac:dyDescent="0.25"/>
    <row r="2917" ht="12" customHeight="1" x14ac:dyDescent="0.25"/>
    <row r="2918" ht="12" customHeight="1" x14ac:dyDescent="0.25"/>
    <row r="2919" ht="12" customHeight="1" x14ac:dyDescent="0.25"/>
  </sheetData>
  <sheetProtection sheet="1"/>
  <mergeCells count="6">
    <mergeCell ref="F83:Q83"/>
    <mergeCell ref="F85:Q85"/>
    <mergeCell ref="AI43:AO43"/>
    <mergeCell ref="AH1:AO1"/>
    <mergeCell ref="AH2:AO2"/>
    <mergeCell ref="F81:Q81"/>
  </mergeCells>
  <conditionalFormatting sqref="B5 B17 B29 B41">
    <cfRule type="cellIs" dxfId="11" priority="10" stopIfTrue="1" operator="equal">
      <formula>""</formula>
    </cfRule>
    <cfRule type="expression" dxfId="10" priority="11" stopIfTrue="1">
      <formula>OR(B5=B11,B5=B15)</formula>
    </cfRule>
    <cfRule type="expression" dxfId="9" priority="12" stopIfTrue="1">
      <formula>B5=B9</formula>
    </cfRule>
  </conditionalFormatting>
  <conditionalFormatting sqref="B9 B21 B33 B45">
    <cfRule type="cellIs" dxfId="8" priority="7" stopIfTrue="1" operator="equal">
      <formula>""</formula>
    </cfRule>
    <cfRule type="expression" dxfId="7" priority="8" stopIfTrue="1">
      <formula>OR(B9=B11,B9=B15)</formula>
    </cfRule>
    <cfRule type="expression" dxfId="6" priority="9" stopIfTrue="1">
      <formula>B9=B5</formula>
    </cfRule>
  </conditionalFormatting>
  <conditionalFormatting sqref="B11 B23 B35 B47">
    <cfRule type="cellIs" dxfId="5" priority="1" stopIfTrue="1" operator="equal">
      <formula>""</formula>
    </cfRule>
    <cfRule type="expression" dxfId="4" priority="2" stopIfTrue="1">
      <formula>OR(B11=B5,B11=B9)</formula>
    </cfRule>
    <cfRule type="expression" dxfId="3" priority="3" stopIfTrue="1">
      <formula>B11=B15</formula>
    </cfRule>
  </conditionalFormatting>
  <conditionalFormatting sqref="B15 B27 B39 B51">
    <cfRule type="cellIs" dxfId="2" priority="4" stopIfTrue="1" operator="equal">
      <formula>""</formula>
    </cfRule>
    <cfRule type="expression" dxfId="1" priority="5" stopIfTrue="1">
      <formula>OR(B15=B5,B15=B9)</formula>
    </cfRule>
    <cfRule type="expression" dxfId="0" priority="6" stopIfTrue="1">
      <formula>B15=B11</formula>
    </cfRule>
  </conditionalFormatting>
  <printOptions horizontalCentered="1"/>
  <pageMargins left="0.19685039370078741" right="0.19685039370078741" top="0.51" bottom="0.56000000000000005" header="0.28999999999999998" footer="0.2"/>
  <pageSetup paperSize="9" scale="62" orientation="portrait" horizontalDpi="4294967293" verticalDpi="4294967293"/>
  <headerFooter alignWithMargins="0">
    <oddFooter>&amp;LPage &amp;P / &amp;N&amp;C&amp;F&amp;R&amp;D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Liste des parties</vt:lpstr>
      <vt:lpstr>Date Tournoi</vt:lpstr>
      <vt:lpstr>Tableau 16j Clt 8 premiers</vt:lpstr>
      <vt:lpstr>Date</vt:lpstr>
      <vt:lpstr>NP</vt:lpstr>
      <vt:lpstr>'Tableau 16j Clt 8 premiers'!Zone_d_impression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Utilisateur</cp:lastModifiedBy>
  <cp:lastPrinted>2018-11-27T14:58:02Z</cp:lastPrinted>
  <dcterms:created xsi:type="dcterms:W3CDTF">2003-05-26T15:29:41Z</dcterms:created>
  <dcterms:modified xsi:type="dcterms:W3CDTF">2026-04-20T09:17:07Z</dcterms:modified>
</cp:coreProperties>
</file>