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99D88FF7-D663-4A07-962F-CE07B06AC9D6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 T1" sheetId="2" r:id="rId3"/>
    <sheet name="Tableau  T2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1">[1]liste!#REF!</definedName>
    <definedName name="_dat1">[1]liste!#REF!</definedName>
    <definedName name="_or1">[1]liste!#REF!</definedName>
    <definedName name="_or2">[1]liste!#REF!</definedName>
    <definedName name="catégorie" localSheetId="3">[6]liste!#REF!</definedName>
    <definedName name="catégorie" localSheetId="2">[6]liste!#REF!</definedName>
    <definedName name="catégorie">[2]Engagés!$A$6</definedName>
    <definedName name="clpo">#REF!</definedName>
    <definedName name="comp1">[1]liste!#REF!</definedName>
    <definedName name="compétition" localSheetId="3">[6]liste!#REF!</definedName>
    <definedName name="compétition" localSheetId="2">[6]liste!#REF!</definedName>
    <definedName name="compétition">[2]Engagés!$A$5</definedName>
    <definedName name="date" localSheetId="3">[6]liste!#REF!</definedName>
    <definedName name="date" localSheetId="2">[6]liste!#REF!</definedName>
    <definedName name="date">'Date Tournoi'!$B$2</definedName>
    <definedName name="épreuve" localSheetId="3">[10]Engagés!$A$5</definedName>
    <definedName name="épreuve" localSheetId="2">[10]Engagés!$A$5</definedName>
    <definedName name="épreuve">[3]Engagés!$A$5</definedName>
    <definedName name="JA" localSheetId="3">[6]liste!#REF!</definedName>
    <definedName name="JA" localSheetId="2">[6]liste!#REF!</definedName>
    <definedName name="ja">[4]Engagés!#REF!</definedName>
    <definedName name="lieu">[5]Engagés!$A$7</definedName>
    <definedName name="NP">'Liste des parties'!$1:$1048576</definedName>
    <definedName name="Num_Partie">'Liste des parties'!$1:$1048576</definedName>
    <definedName name="orga1">[6]liste!#REF!</definedName>
    <definedName name="orga2">[6]liste!#REF!</definedName>
    <definedName name="organisateur1">[7]Engagés!$A$1</definedName>
    <definedName name="organisateur2">[7]Engagés!$A$2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'[8]Engagés DXJ'!$R$1</definedName>
    <definedName name="tableau" localSheetId="3">[10]Engagés!$A$6</definedName>
    <definedName name="tableau" localSheetId="2">[10]Engagés!$A$6</definedName>
    <definedName name="tableau">[9]Engagés!$A$6</definedName>
    <definedName name="TF">#REF!</definedName>
    <definedName name="TIR">#REF!</definedName>
    <definedName name="tour" localSheetId="3">[11]liste!#REF!</definedName>
    <definedName name="tour" localSheetId="2">[11]liste!#REF!</definedName>
    <definedName name="tour">[4]Engagés!#REF!</definedName>
    <definedName name="_xlnm.Print_Area" localSheetId="3">'Tableau  T2'!$A$1:$AP$59</definedName>
    <definedName name="_xlnm.Print_Area" localSheetId="2">'Tableau T1'!$A$1:$AP$255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K50" i="3"/>
  <c r="J49" i="3"/>
  <c r="K51" i="3" s="1"/>
  <c r="H49" i="3"/>
  <c r="F49" i="3"/>
  <c r="E49" i="3"/>
  <c r="B47" i="3"/>
  <c r="C48" i="3" s="1"/>
  <c r="R46" i="3"/>
  <c r="S48" i="3" s="1"/>
  <c r="P46" i="3"/>
  <c r="N46" i="3"/>
  <c r="M46" i="3"/>
  <c r="C46" i="3"/>
  <c r="C45" i="3"/>
  <c r="B45" i="3"/>
  <c r="J43" i="3"/>
  <c r="H43" i="3"/>
  <c r="F43" i="3"/>
  <c r="E43" i="3"/>
  <c r="AA42" i="3"/>
  <c r="C41" i="3"/>
  <c r="B41" i="3"/>
  <c r="C42" i="3" s="1"/>
  <c r="Z40" i="3"/>
  <c r="AA40" i="3" s="1"/>
  <c r="X40" i="3"/>
  <c r="V40" i="3"/>
  <c r="U40" i="3"/>
  <c r="C40" i="3"/>
  <c r="C39" i="3"/>
  <c r="B39" i="3"/>
  <c r="J37" i="3"/>
  <c r="H37" i="3"/>
  <c r="F37" i="3"/>
  <c r="E37" i="3"/>
  <c r="B35" i="3"/>
  <c r="R34" i="3"/>
  <c r="P34" i="3"/>
  <c r="N34" i="3"/>
  <c r="M34" i="3"/>
  <c r="C34" i="3"/>
  <c r="C33" i="3"/>
  <c r="B33" i="3"/>
  <c r="K32" i="3"/>
  <c r="K31" i="3"/>
  <c r="J31" i="3"/>
  <c r="K33" i="3" s="1"/>
  <c r="H31" i="3"/>
  <c r="F31" i="3"/>
  <c r="E31" i="3"/>
  <c r="AI30" i="3"/>
  <c r="AI29" i="3"/>
  <c r="B29" i="3"/>
  <c r="C30" i="3" s="1"/>
  <c r="AH28" i="3"/>
  <c r="AI28" i="3" s="1"/>
  <c r="AF28" i="3"/>
  <c r="AD28" i="3"/>
  <c r="AC28" i="3"/>
  <c r="C28" i="3"/>
  <c r="C27" i="3"/>
  <c r="B27" i="3"/>
  <c r="J25" i="3"/>
  <c r="H25" i="3"/>
  <c r="F25" i="3"/>
  <c r="E25" i="3"/>
  <c r="B23" i="3"/>
  <c r="R22" i="3"/>
  <c r="P22" i="3"/>
  <c r="N22" i="3"/>
  <c r="M22" i="3"/>
  <c r="C22" i="3"/>
  <c r="C21" i="3"/>
  <c r="B21" i="3"/>
  <c r="J19" i="3"/>
  <c r="K21" i="3" s="1"/>
  <c r="H19" i="3"/>
  <c r="F19" i="3"/>
  <c r="E19" i="3"/>
  <c r="AA18" i="3"/>
  <c r="AA17" i="3"/>
  <c r="B17" i="3"/>
  <c r="C18" i="3" s="1"/>
  <c r="Z16" i="3"/>
  <c r="AA16" i="3" s="1"/>
  <c r="X16" i="3"/>
  <c r="V16" i="3"/>
  <c r="U16" i="3"/>
  <c r="C16" i="3"/>
  <c r="C15" i="3"/>
  <c r="B15" i="3"/>
  <c r="J13" i="3"/>
  <c r="H13" i="3"/>
  <c r="F13" i="3"/>
  <c r="E13" i="3"/>
  <c r="B11" i="3"/>
  <c r="R10" i="3"/>
  <c r="P10" i="3"/>
  <c r="N10" i="3"/>
  <c r="M10" i="3"/>
  <c r="AE9" i="3"/>
  <c r="B9" i="3"/>
  <c r="C9" i="3" s="1"/>
  <c r="AE7" i="3"/>
  <c r="J7" i="3"/>
  <c r="K7" i="3" s="1"/>
  <c r="H7" i="3"/>
  <c r="F7" i="3"/>
  <c r="E7" i="3"/>
  <c r="C6" i="3"/>
  <c r="AE5" i="3"/>
  <c r="C5" i="3"/>
  <c r="B5" i="3"/>
  <c r="C248" i="2"/>
  <c r="C247" i="2"/>
  <c r="B247" i="2"/>
  <c r="K246" i="2"/>
  <c r="J245" i="2"/>
  <c r="K247" i="2" s="1"/>
  <c r="H245" i="2"/>
  <c r="F245" i="2"/>
  <c r="E245" i="2"/>
  <c r="C243" i="2"/>
  <c r="B243" i="2"/>
  <c r="C244" i="2" s="1"/>
  <c r="R242" i="2"/>
  <c r="S242" i="2" s="1"/>
  <c r="P242" i="2"/>
  <c r="N242" i="2"/>
  <c r="M242" i="2"/>
  <c r="C242" i="2"/>
  <c r="C241" i="2"/>
  <c r="B241" i="2"/>
  <c r="K240" i="2"/>
  <c r="J239" i="2"/>
  <c r="K239" i="2" s="1"/>
  <c r="H239" i="2"/>
  <c r="F239" i="2"/>
  <c r="E239" i="2"/>
  <c r="AA237" i="2"/>
  <c r="B237" i="2"/>
  <c r="Z236" i="2"/>
  <c r="AA236" i="2" s="1"/>
  <c r="X236" i="2"/>
  <c r="V236" i="2"/>
  <c r="U236" i="2"/>
  <c r="C236" i="2"/>
  <c r="C235" i="2"/>
  <c r="B235" i="2"/>
  <c r="K233" i="2"/>
  <c r="J233" i="2"/>
  <c r="K235" i="2" s="1"/>
  <c r="H233" i="2"/>
  <c r="F233" i="2"/>
  <c r="E233" i="2"/>
  <c r="S231" i="2"/>
  <c r="B231" i="2"/>
  <c r="C232" i="2" s="1"/>
  <c r="R230" i="2"/>
  <c r="S230" i="2" s="1"/>
  <c r="P230" i="2"/>
  <c r="N230" i="2"/>
  <c r="M230" i="2"/>
  <c r="C230" i="2"/>
  <c r="K229" i="2"/>
  <c r="C229" i="2"/>
  <c r="B229" i="2"/>
  <c r="K228" i="2"/>
  <c r="J227" i="2"/>
  <c r="K227" i="2" s="1"/>
  <c r="H227" i="2"/>
  <c r="F227" i="2"/>
  <c r="E227" i="2"/>
  <c r="AI226" i="2"/>
  <c r="B225" i="2"/>
  <c r="AH224" i="2"/>
  <c r="AI224" i="2" s="1"/>
  <c r="AF224" i="2"/>
  <c r="AD224" i="2"/>
  <c r="AC224" i="2"/>
  <c r="C224" i="2"/>
  <c r="C223" i="2"/>
  <c r="B223" i="2"/>
  <c r="K222" i="2"/>
  <c r="K221" i="2"/>
  <c r="J221" i="2"/>
  <c r="K223" i="2" s="1"/>
  <c r="H221" i="2"/>
  <c r="F221" i="2"/>
  <c r="E221" i="2"/>
  <c r="S220" i="2"/>
  <c r="B219" i="2"/>
  <c r="C220" i="2" s="1"/>
  <c r="R218" i="2"/>
  <c r="S218" i="2" s="1"/>
  <c r="P218" i="2"/>
  <c r="N218" i="2"/>
  <c r="M218" i="2"/>
  <c r="C218" i="2"/>
  <c r="C217" i="2"/>
  <c r="B217" i="2"/>
  <c r="J215" i="2"/>
  <c r="K215" i="2" s="1"/>
  <c r="H215" i="2"/>
  <c r="F215" i="2"/>
  <c r="E215" i="2"/>
  <c r="AA213" i="2"/>
  <c r="B213" i="2"/>
  <c r="Z212" i="2"/>
  <c r="AA212" i="2" s="1"/>
  <c r="X212" i="2"/>
  <c r="V212" i="2"/>
  <c r="U212" i="2"/>
  <c r="C212" i="2"/>
  <c r="C211" i="2"/>
  <c r="B211" i="2"/>
  <c r="J209" i="2"/>
  <c r="K211" i="2" s="1"/>
  <c r="H209" i="2"/>
  <c r="F209" i="2"/>
  <c r="E209" i="2"/>
  <c r="C207" i="2"/>
  <c r="B207" i="2"/>
  <c r="C208" i="2" s="1"/>
  <c r="R206" i="2"/>
  <c r="S206" i="2" s="1"/>
  <c r="P206" i="2"/>
  <c r="N206" i="2"/>
  <c r="M206" i="2"/>
  <c r="AE205" i="2"/>
  <c r="K205" i="2"/>
  <c r="B205" i="2"/>
  <c r="C205" i="2" s="1"/>
  <c r="AE203" i="2"/>
  <c r="J203" i="2"/>
  <c r="H203" i="2"/>
  <c r="F203" i="2"/>
  <c r="E203" i="2"/>
  <c r="C202" i="2"/>
  <c r="AE201" i="2"/>
  <c r="C201" i="2"/>
  <c r="B201" i="2"/>
  <c r="C196" i="2"/>
  <c r="K195" i="2"/>
  <c r="B195" i="2"/>
  <c r="C195" i="2" s="1"/>
  <c r="J193" i="2"/>
  <c r="K193" i="2" s="1"/>
  <c r="H193" i="2"/>
  <c r="F193" i="2"/>
  <c r="E193" i="2"/>
  <c r="B192" i="2"/>
  <c r="B191" i="2"/>
  <c r="C192" i="2" s="1"/>
  <c r="R190" i="2"/>
  <c r="S192" i="2" s="1"/>
  <c r="P190" i="2"/>
  <c r="N190" i="2"/>
  <c r="M190" i="2"/>
  <c r="C190" i="2"/>
  <c r="B189" i="2"/>
  <c r="C189" i="2" s="1"/>
  <c r="J187" i="2"/>
  <c r="K187" i="2" s="1"/>
  <c r="H187" i="2"/>
  <c r="F187" i="2"/>
  <c r="E187" i="2"/>
  <c r="C185" i="2"/>
  <c r="B185" i="2"/>
  <c r="C186" i="2" s="1"/>
  <c r="Z184" i="2"/>
  <c r="X184" i="2"/>
  <c r="V184" i="2"/>
  <c r="U184" i="2"/>
  <c r="K183" i="2"/>
  <c r="B183" i="2"/>
  <c r="C183" i="2" s="1"/>
  <c r="K182" i="2"/>
  <c r="J181" i="2"/>
  <c r="K181" i="2" s="1"/>
  <c r="H181" i="2"/>
  <c r="F181" i="2"/>
  <c r="E181" i="2"/>
  <c r="B180" i="2"/>
  <c r="C179" i="2"/>
  <c r="B179" i="2"/>
  <c r="C180" i="2" s="1"/>
  <c r="R178" i="2"/>
  <c r="P178" i="2"/>
  <c r="N178" i="2"/>
  <c r="M178" i="2"/>
  <c r="C178" i="2"/>
  <c r="B178" i="2"/>
  <c r="K177" i="2"/>
  <c r="B177" i="2"/>
  <c r="C177" i="2" s="1"/>
  <c r="K176" i="2"/>
  <c r="J175" i="2"/>
  <c r="K175" i="2" s="1"/>
  <c r="H175" i="2"/>
  <c r="F175" i="2"/>
  <c r="E175" i="2"/>
  <c r="AI174" i="2"/>
  <c r="B173" i="2"/>
  <c r="C174" i="2" s="1"/>
  <c r="AH172" i="2"/>
  <c r="AF172" i="2"/>
  <c r="AD172" i="2"/>
  <c r="AC172" i="2"/>
  <c r="C172" i="2"/>
  <c r="K171" i="2"/>
  <c r="B171" i="2"/>
  <c r="C171" i="2" s="1"/>
  <c r="J169" i="2"/>
  <c r="K169" i="2" s="1"/>
  <c r="H169" i="2"/>
  <c r="F169" i="2"/>
  <c r="E169" i="2"/>
  <c r="B168" i="2"/>
  <c r="B167" i="2"/>
  <c r="C168" i="2" s="1"/>
  <c r="R166" i="2"/>
  <c r="S168" i="2" s="1"/>
  <c r="P166" i="2"/>
  <c r="N166" i="2"/>
  <c r="M166" i="2"/>
  <c r="C166" i="2"/>
  <c r="B165" i="2"/>
  <c r="C165" i="2" s="1"/>
  <c r="J163" i="2"/>
  <c r="K163" i="2" s="1"/>
  <c r="H163" i="2"/>
  <c r="F163" i="2"/>
  <c r="E163" i="2"/>
  <c r="B161" i="2"/>
  <c r="C162" i="2" s="1"/>
  <c r="Z160" i="2"/>
  <c r="X160" i="2"/>
  <c r="V160" i="2"/>
  <c r="U160" i="2"/>
  <c r="K159" i="2"/>
  <c r="B159" i="2"/>
  <c r="C159" i="2" s="1"/>
  <c r="K158" i="2"/>
  <c r="J157" i="2"/>
  <c r="K157" i="2" s="1"/>
  <c r="H157" i="2"/>
  <c r="F157" i="2"/>
  <c r="E157" i="2"/>
  <c r="B156" i="2"/>
  <c r="C155" i="2"/>
  <c r="B155" i="2"/>
  <c r="C156" i="2" s="1"/>
  <c r="R154" i="2"/>
  <c r="P154" i="2"/>
  <c r="N154" i="2"/>
  <c r="M154" i="2"/>
  <c r="C154" i="2"/>
  <c r="B154" i="2"/>
  <c r="K153" i="2"/>
  <c r="B153" i="2"/>
  <c r="C153" i="2" s="1"/>
  <c r="K152" i="2"/>
  <c r="J151" i="2"/>
  <c r="K151" i="2" s="1"/>
  <c r="H151" i="2"/>
  <c r="F151" i="2"/>
  <c r="E151" i="2"/>
  <c r="AQ150" i="2"/>
  <c r="B149" i="2"/>
  <c r="C150" i="2" s="1"/>
  <c r="AP148" i="2"/>
  <c r="AN148" i="2"/>
  <c r="AL148" i="2"/>
  <c r="AK148" i="2"/>
  <c r="C148" i="2"/>
  <c r="K147" i="2"/>
  <c r="B147" i="2"/>
  <c r="C147" i="2" s="1"/>
  <c r="J145" i="2"/>
  <c r="K145" i="2" s="1"/>
  <c r="H145" i="2"/>
  <c r="F145" i="2"/>
  <c r="E145" i="2"/>
  <c r="B144" i="2"/>
  <c r="B143" i="2"/>
  <c r="C144" i="2" s="1"/>
  <c r="R142" i="2"/>
  <c r="S144" i="2" s="1"/>
  <c r="P142" i="2"/>
  <c r="N142" i="2"/>
  <c r="M142" i="2"/>
  <c r="C142" i="2"/>
  <c r="B141" i="2"/>
  <c r="C141" i="2" s="1"/>
  <c r="J139" i="2"/>
  <c r="K139" i="2" s="1"/>
  <c r="H139" i="2"/>
  <c r="F139" i="2"/>
  <c r="E139" i="2"/>
  <c r="B137" i="2"/>
  <c r="C138" i="2" s="1"/>
  <c r="Z136" i="2"/>
  <c r="X136" i="2"/>
  <c r="V136" i="2"/>
  <c r="U136" i="2"/>
  <c r="K135" i="2"/>
  <c r="B135" i="2"/>
  <c r="C135" i="2" s="1"/>
  <c r="K134" i="2"/>
  <c r="J133" i="2"/>
  <c r="K133" i="2" s="1"/>
  <c r="H133" i="2"/>
  <c r="F133" i="2"/>
  <c r="E133" i="2"/>
  <c r="B132" i="2"/>
  <c r="C131" i="2"/>
  <c r="B131" i="2"/>
  <c r="C132" i="2" s="1"/>
  <c r="R130" i="2"/>
  <c r="P130" i="2"/>
  <c r="N130" i="2"/>
  <c r="M130" i="2"/>
  <c r="C130" i="2"/>
  <c r="B130" i="2"/>
  <c r="K129" i="2"/>
  <c r="B129" i="2"/>
  <c r="C129" i="2" s="1"/>
  <c r="K128" i="2"/>
  <c r="J127" i="2"/>
  <c r="K127" i="2" s="1"/>
  <c r="H127" i="2"/>
  <c r="F127" i="2"/>
  <c r="E127" i="2"/>
  <c r="AI126" i="2"/>
  <c r="B125" i="2"/>
  <c r="C126" i="2" s="1"/>
  <c r="AH124" i="2"/>
  <c r="AF124" i="2"/>
  <c r="AD124" i="2"/>
  <c r="AC124" i="2"/>
  <c r="C124" i="2"/>
  <c r="K123" i="2"/>
  <c r="B123" i="2"/>
  <c r="C123" i="2" s="1"/>
  <c r="J121" i="2"/>
  <c r="K121" i="2" s="1"/>
  <c r="H121" i="2"/>
  <c r="F121" i="2"/>
  <c r="E121" i="2"/>
  <c r="B120" i="2"/>
  <c r="B119" i="2"/>
  <c r="C120" i="2" s="1"/>
  <c r="R118" i="2"/>
  <c r="S120" i="2" s="1"/>
  <c r="P118" i="2"/>
  <c r="N118" i="2"/>
  <c r="M118" i="2"/>
  <c r="C118" i="2"/>
  <c r="B117" i="2"/>
  <c r="C117" i="2" s="1"/>
  <c r="J115" i="2"/>
  <c r="K115" i="2" s="1"/>
  <c r="H115" i="2"/>
  <c r="F115" i="2"/>
  <c r="E115" i="2"/>
  <c r="B113" i="2"/>
  <c r="C114" i="2" s="1"/>
  <c r="Z112" i="2"/>
  <c r="X112" i="2"/>
  <c r="V112" i="2"/>
  <c r="U112" i="2"/>
  <c r="K111" i="2"/>
  <c r="B111" i="2"/>
  <c r="C111" i="2" s="1"/>
  <c r="K110" i="2"/>
  <c r="J109" i="2"/>
  <c r="K109" i="2" s="1"/>
  <c r="H109" i="2"/>
  <c r="F109" i="2"/>
  <c r="E109" i="2"/>
  <c r="S108" i="2"/>
  <c r="AE107" i="2"/>
  <c r="S107" i="2"/>
  <c r="B107" i="2"/>
  <c r="C108" i="2" s="1"/>
  <c r="S106" i="2"/>
  <c r="R106" i="2"/>
  <c r="P106" i="2"/>
  <c r="N106" i="2"/>
  <c r="M106" i="2"/>
  <c r="C106" i="2"/>
  <c r="AE105" i="2"/>
  <c r="K105" i="2"/>
  <c r="B105" i="2"/>
  <c r="C105" i="2" s="1"/>
  <c r="K104" i="2"/>
  <c r="AE103" i="2"/>
  <c r="K103" i="2"/>
  <c r="J103" i="2"/>
  <c r="H103" i="2"/>
  <c r="F103" i="2"/>
  <c r="E103" i="2"/>
  <c r="AY101" i="2"/>
  <c r="B101" i="2"/>
  <c r="C101" i="2" s="1"/>
  <c r="AY100" i="2"/>
  <c r="AX100" i="2"/>
  <c r="AY102" i="2" s="1"/>
  <c r="AV100" i="2"/>
  <c r="AT100" i="2"/>
  <c r="AS100" i="2"/>
  <c r="B100" i="2"/>
  <c r="C99" i="2"/>
  <c r="B99" i="2"/>
  <c r="C100" i="2" s="1"/>
  <c r="K98" i="2"/>
  <c r="K97" i="2"/>
  <c r="J97" i="2"/>
  <c r="K99" i="2" s="1"/>
  <c r="H97" i="2"/>
  <c r="F97" i="2"/>
  <c r="E97" i="2"/>
  <c r="S95" i="2"/>
  <c r="B95" i="2"/>
  <c r="C95" i="2" s="1"/>
  <c r="S94" i="2"/>
  <c r="R94" i="2"/>
  <c r="S96" i="2" s="1"/>
  <c r="P94" i="2"/>
  <c r="N94" i="2"/>
  <c r="M94" i="2"/>
  <c r="B94" i="2"/>
  <c r="C93" i="2"/>
  <c r="B93" i="2"/>
  <c r="C94" i="2" s="1"/>
  <c r="K92" i="2"/>
  <c r="K91" i="2"/>
  <c r="J91" i="2"/>
  <c r="K93" i="2" s="1"/>
  <c r="H91" i="2"/>
  <c r="F91" i="2"/>
  <c r="E91" i="2"/>
  <c r="C90" i="2"/>
  <c r="AA89" i="2"/>
  <c r="B89" i="2"/>
  <c r="C89" i="2" s="1"/>
  <c r="AA88" i="2"/>
  <c r="Z88" i="2"/>
  <c r="AA90" i="2" s="1"/>
  <c r="X88" i="2"/>
  <c r="V88" i="2"/>
  <c r="U88" i="2"/>
  <c r="B88" i="2"/>
  <c r="C87" i="2"/>
  <c r="B87" i="2"/>
  <c r="C88" i="2" s="1"/>
  <c r="K86" i="2"/>
  <c r="K85" i="2"/>
  <c r="J85" i="2"/>
  <c r="K87" i="2" s="1"/>
  <c r="H85" i="2"/>
  <c r="F85" i="2"/>
  <c r="E85" i="2"/>
  <c r="C84" i="2"/>
  <c r="B84" i="2"/>
  <c r="S83" i="2"/>
  <c r="B83" i="2"/>
  <c r="C83" i="2" s="1"/>
  <c r="S82" i="2"/>
  <c r="R82" i="2"/>
  <c r="S84" i="2" s="1"/>
  <c r="P82" i="2"/>
  <c r="N82" i="2"/>
  <c r="M82" i="2"/>
  <c r="B82" i="2"/>
  <c r="C81" i="2"/>
  <c r="B81" i="2"/>
  <c r="C82" i="2" s="1"/>
  <c r="K80" i="2"/>
  <c r="K79" i="2"/>
  <c r="J79" i="2"/>
  <c r="K81" i="2" s="1"/>
  <c r="H79" i="2"/>
  <c r="F79" i="2"/>
  <c r="E79" i="2"/>
  <c r="C78" i="2"/>
  <c r="AI77" i="2"/>
  <c r="B77" i="2"/>
  <c r="C77" i="2" s="1"/>
  <c r="AI76" i="2"/>
  <c r="AH76" i="2"/>
  <c r="AI78" i="2" s="1"/>
  <c r="AF76" i="2"/>
  <c r="AD76" i="2"/>
  <c r="AC76" i="2"/>
  <c r="B76" i="2"/>
  <c r="C75" i="2"/>
  <c r="B75" i="2"/>
  <c r="C76" i="2" s="1"/>
  <c r="K74" i="2"/>
  <c r="K73" i="2"/>
  <c r="J73" i="2"/>
  <c r="K75" i="2" s="1"/>
  <c r="H73" i="2"/>
  <c r="F73" i="2"/>
  <c r="E73" i="2"/>
  <c r="S71" i="2"/>
  <c r="B71" i="2"/>
  <c r="C71" i="2" s="1"/>
  <c r="S70" i="2"/>
  <c r="R70" i="2"/>
  <c r="S72" i="2" s="1"/>
  <c r="P70" i="2"/>
  <c r="N70" i="2"/>
  <c r="M70" i="2"/>
  <c r="B70" i="2"/>
  <c r="C69" i="2"/>
  <c r="B69" i="2"/>
  <c r="C70" i="2" s="1"/>
  <c r="K68" i="2"/>
  <c r="K67" i="2"/>
  <c r="J67" i="2"/>
  <c r="K69" i="2" s="1"/>
  <c r="H67" i="2"/>
  <c r="F67" i="2"/>
  <c r="E67" i="2"/>
  <c r="C66" i="2"/>
  <c r="B66" i="2"/>
  <c r="AA65" i="2"/>
  <c r="B65" i="2"/>
  <c r="C65" i="2" s="1"/>
  <c r="AA64" i="2"/>
  <c r="Z64" i="2"/>
  <c r="AA66" i="2" s="1"/>
  <c r="X64" i="2"/>
  <c r="V64" i="2"/>
  <c r="U64" i="2"/>
  <c r="B64" i="2"/>
  <c r="C63" i="2"/>
  <c r="B63" i="2"/>
  <c r="C64" i="2" s="1"/>
  <c r="K62" i="2"/>
  <c r="K61" i="2"/>
  <c r="J61" i="2"/>
  <c r="K63" i="2" s="1"/>
  <c r="H61" i="2"/>
  <c r="F61" i="2"/>
  <c r="E61" i="2"/>
  <c r="B60" i="2"/>
  <c r="S59" i="2"/>
  <c r="B59" i="2"/>
  <c r="C59" i="2" s="1"/>
  <c r="S58" i="2"/>
  <c r="R58" i="2"/>
  <c r="S60" i="2" s="1"/>
  <c r="P58" i="2"/>
  <c r="N58" i="2"/>
  <c r="M58" i="2"/>
  <c r="B58" i="2"/>
  <c r="C57" i="2"/>
  <c r="B57" i="2"/>
  <c r="C58" i="2" s="1"/>
  <c r="K56" i="2"/>
  <c r="K55" i="2"/>
  <c r="J55" i="2"/>
  <c r="K57" i="2" s="1"/>
  <c r="H55" i="2"/>
  <c r="F55" i="2"/>
  <c r="E55" i="2"/>
  <c r="AQ53" i="2"/>
  <c r="B53" i="2"/>
  <c r="C53" i="2" s="1"/>
  <c r="AQ52" i="2"/>
  <c r="AP52" i="2"/>
  <c r="AQ54" i="2" s="1"/>
  <c r="AN52" i="2"/>
  <c r="AL52" i="2"/>
  <c r="AK52" i="2"/>
  <c r="B52" i="2"/>
  <c r="C51" i="2"/>
  <c r="B51" i="2"/>
  <c r="C52" i="2" s="1"/>
  <c r="K50" i="2"/>
  <c r="K49" i="2"/>
  <c r="J49" i="2"/>
  <c r="K51" i="2" s="1"/>
  <c r="H49" i="2"/>
  <c r="F49" i="2"/>
  <c r="E49" i="2"/>
  <c r="S47" i="2"/>
  <c r="B47" i="2"/>
  <c r="C47" i="2" s="1"/>
  <c r="S46" i="2"/>
  <c r="R46" i="2"/>
  <c r="S48" i="2" s="1"/>
  <c r="P46" i="2"/>
  <c r="N46" i="2"/>
  <c r="M46" i="2"/>
  <c r="B46" i="2"/>
  <c r="C45" i="2"/>
  <c r="B45" i="2"/>
  <c r="C46" i="2" s="1"/>
  <c r="K44" i="2"/>
  <c r="K43" i="2"/>
  <c r="J43" i="2"/>
  <c r="K45" i="2" s="1"/>
  <c r="H43" i="2"/>
  <c r="F43" i="2"/>
  <c r="E43" i="2"/>
  <c r="C42" i="2"/>
  <c r="AA41" i="2"/>
  <c r="B41" i="2"/>
  <c r="C41" i="2" s="1"/>
  <c r="AA40" i="2"/>
  <c r="Z40" i="2"/>
  <c r="AA42" i="2" s="1"/>
  <c r="X40" i="2"/>
  <c r="V40" i="2"/>
  <c r="U40" i="2"/>
  <c r="B40" i="2"/>
  <c r="C39" i="2"/>
  <c r="B39" i="2"/>
  <c r="C40" i="2" s="1"/>
  <c r="K38" i="2"/>
  <c r="K37" i="2"/>
  <c r="J37" i="2"/>
  <c r="K39" i="2" s="1"/>
  <c r="H37" i="2"/>
  <c r="F37" i="2"/>
  <c r="E37" i="2"/>
  <c r="B36" i="2"/>
  <c r="S35" i="2"/>
  <c r="B35" i="2"/>
  <c r="C35" i="2" s="1"/>
  <c r="S34" i="2"/>
  <c r="R34" i="2"/>
  <c r="S36" i="2" s="1"/>
  <c r="P34" i="2"/>
  <c r="N34" i="2"/>
  <c r="M34" i="2"/>
  <c r="B34" i="2"/>
  <c r="C33" i="2"/>
  <c r="B33" i="2"/>
  <c r="C34" i="2" s="1"/>
  <c r="K32" i="2"/>
  <c r="K31" i="2"/>
  <c r="J31" i="2"/>
  <c r="K33" i="2" s="1"/>
  <c r="H31" i="2"/>
  <c r="F31" i="2"/>
  <c r="E31" i="2"/>
  <c r="C30" i="2"/>
  <c r="AI29" i="2"/>
  <c r="B29" i="2"/>
  <c r="C29" i="2" s="1"/>
  <c r="AI28" i="2"/>
  <c r="AH28" i="2"/>
  <c r="AI30" i="2" s="1"/>
  <c r="AF28" i="2"/>
  <c r="AD28" i="2"/>
  <c r="AC28" i="2"/>
  <c r="B28" i="2"/>
  <c r="C27" i="2"/>
  <c r="B27" i="2"/>
  <c r="C28" i="2" s="1"/>
  <c r="K26" i="2"/>
  <c r="K25" i="2"/>
  <c r="J25" i="2"/>
  <c r="K27" i="2" s="1"/>
  <c r="H25" i="2"/>
  <c r="F25" i="2"/>
  <c r="E25" i="2"/>
  <c r="S23" i="2"/>
  <c r="B23" i="2"/>
  <c r="C23" i="2" s="1"/>
  <c r="S22" i="2"/>
  <c r="R22" i="2"/>
  <c r="S24" i="2" s="1"/>
  <c r="P22" i="2"/>
  <c r="N22" i="2"/>
  <c r="M22" i="2"/>
  <c r="B22" i="2"/>
  <c r="C21" i="2"/>
  <c r="B21" i="2"/>
  <c r="C22" i="2" s="1"/>
  <c r="K20" i="2"/>
  <c r="K19" i="2"/>
  <c r="J19" i="2"/>
  <c r="K21" i="2" s="1"/>
  <c r="H19" i="2"/>
  <c r="F19" i="2"/>
  <c r="E19" i="2"/>
  <c r="C18" i="2"/>
  <c r="B18" i="2"/>
  <c r="AA17" i="2"/>
  <c r="B17" i="2"/>
  <c r="C17" i="2" s="1"/>
  <c r="AA16" i="2"/>
  <c r="Z16" i="2"/>
  <c r="AA18" i="2" s="1"/>
  <c r="X16" i="2"/>
  <c r="V16" i="2"/>
  <c r="U16" i="2"/>
  <c r="B16" i="2"/>
  <c r="C15" i="2"/>
  <c r="B15" i="2"/>
  <c r="C16" i="2" s="1"/>
  <c r="A15" i="2"/>
  <c r="A17" i="2" s="1"/>
  <c r="A21" i="2" s="1"/>
  <c r="A23" i="2" s="1"/>
  <c r="A27" i="2" s="1"/>
  <c r="A29" i="2" s="1"/>
  <c r="A33" i="2" s="1"/>
  <c r="A35" i="2" s="1"/>
  <c r="A39" i="2" s="1"/>
  <c r="A41" i="2" s="1"/>
  <c r="A45" i="2" s="1"/>
  <c r="A47" i="2" s="1"/>
  <c r="A51" i="2" s="1"/>
  <c r="A53" i="2" s="1"/>
  <c r="A57" i="2" s="1"/>
  <c r="A59" i="2" s="1"/>
  <c r="A63" i="2" s="1"/>
  <c r="A65" i="2" s="1"/>
  <c r="A69" i="2" s="1"/>
  <c r="A71" i="2" s="1"/>
  <c r="A75" i="2" s="1"/>
  <c r="A77" i="2" s="1"/>
  <c r="A81" i="2" s="1"/>
  <c r="A83" i="2" s="1"/>
  <c r="A87" i="2" s="1"/>
  <c r="A89" i="2" s="1"/>
  <c r="A93" i="2" s="1"/>
  <c r="A95" i="2" s="1"/>
  <c r="A99" i="2" s="1"/>
  <c r="A101" i="2" s="1"/>
  <c r="A105" i="2" s="1"/>
  <c r="A107" i="2" s="1"/>
  <c r="A111" i="2" s="1"/>
  <c r="A113" i="2" s="1"/>
  <c r="A117" i="2" s="1"/>
  <c r="A119" i="2" s="1"/>
  <c r="A123" i="2" s="1"/>
  <c r="A125" i="2" s="1"/>
  <c r="A129" i="2" s="1"/>
  <c r="A131" i="2" s="1"/>
  <c r="A135" i="2" s="1"/>
  <c r="A137" i="2" s="1"/>
  <c r="A141" i="2" s="1"/>
  <c r="A143" i="2" s="1"/>
  <c r="A147" i="2" s="1"/>
  <c r="A149" i="2" s="1"/>
  <c r="A153" i="2" s="1"/>
  <c r="A155" i="2" s="1"/>
  <c r="A159" i="2" s="1"/>
  <c r="A161" i="2" s="1"/>
  <c r="A165" i="2" s="1"/>
  <c r="A167" i="2" s="1"/>
  <c r="A171" i="2" s="1"/>
  <c r="A173" i="2" s="1"/>
  <c r="A177" i="2" s="1"/>
  <c r="A179" i="2" s="1"/>
  <c r="A183" i="2" s="1"/>
  <c r="A185" i="2" s="1"/>
  <c r="A189" i="2" s="1"/>
  <c r="A191" i="2" s="1"/>
  <c r="A195" i="2" s="1"/>
  <c r="K14" i="2"/>
  <c r="K13" i="2"/>
  <c r="J13" i="2"/>
  <c r="K15" i="2" s="1"/>
  <c r="H13" i="2"/>
  <c r="F13" i="2"/>
  <c r="E13" i="2"/>
  <c r="C12" i="2"/>
  <c r="B12" i="2"/>
  <c r="S11" i="2"/>
  <c r="B11" i="2"/>
  <c r="C11" i="2" s="1"/>
  <c r="S10" i="2"/>
  <c r="R10" i="2"/>
  <c r="S12" i="2" s="1"/>
  <c r="P10" i="2"/>
  <c r="N10" i="2"/>
  <c r="M10" i="2"/>
  <c r="B10" i="2"/>
  <c r="AE9" i="2"/>
  <c r="K9" i="2"/>
  <c r="B9" i="2"/>
  <c r="A9" i="2"/>
  <c r="A11" i="2" s="1"/>
  <c r="K8" i="2"/>
  <c r="AE7" i="2"/>
  <c r="K7" i="2"/>
  <c r="J7" i="2"/>
  <c r="H7" i="2"/>
  <c r="F7" i="2"/>
  <c r="E7" i="2"/>
  <c r="C6" i="2"/>
  <c r="B6" i="2"/>
  <c r="AE5" i="2"/>
  <c r="C5" i="2"/>
  <c r="B5" i="2"/>
  <c r="S130" i="2" l="1"/>
  <c r="S131" i="2"/>
  <c r="S154" i="2"/>
  <c r="S155" i="2"/>
  <c r="S178" i="2"/>
  <c r="S179" i="2"/>
  <c r="K45" i="3"/>
  <c r="K44" i="3"/>
  <c r="B30" i="2"/>
  <c r="C60" i="2"/>
  <c r="B78" i="2"/>
  <c r="B106" i="2"/>
  <c r="C107" i="2"/>
  <c r="B124" i="2"/>
  <c r="C125" i="2"/>
  <c r="B148" i="2"/>
  <c r="C149" i="2"/>
  <c r="B172" i="2"/>
  <c r="C173" i="2"/>
  <c r="B196" i="2"/>
  <c r="S232" i="2"/>
  <c r="AA238" i="2"/>
  <c r="K241" i="2"/>
  <c r="S243" i="2"/>
  <c r="C10" i="3"/>
  <c r="K38" i="3"/>
  <c r="K37" i="3"/>
  <c r="K43" i="3"/>
  <c r="B48" i="2"/>
  <c r="B96" i="2"/>
  <c r="AA112" i="2"/>
  <c r="AA113" i="2"/>
  <c r="B126" i="2"/>
  <c r="AA136" i="2"/>
  <c r="AA137" i="2"/>
  <c r="B150" i="2"/>
  <c r="AA160" i="2"/>
  <c r="AA161" i="2"/>
  <c r="B174" i="2"/>
  <c r="AA184" i="2"/>
  <c r="AA185" i="2"/>
  <c r="K204" i="2"/>
  <c r="K203" i="2"/>
  <c r="S244" i="2"/>
  <c r="K26" i="3"/>
  <c r="K25" i="3"/>
  <c r="B108" i="2"/>
  <c r="K116" i="2"/>
  <c r="S118" i="2"/>
  <c r="S119" i="2"/>
  <c r="K140" i="2"/>
  <c r="S142" i="2"/>
  <c r="S143" i="2"/>
  <c r="K164" i="2"/>
  <c r="S166" i="2"/>
  <c r="S167" i="2"/>
  <c r="K188" i="2"/>
  <c r="S190" i="2"/>
  <c r="S191" i="2"/>
  <c r="K209" i="2"/>
  <c r="K216" i="2"/>
  <c r="K19" i="3"/>
  <c r="S23" i="3"/>
  <c r="S22" i="3"/>
  <c r="C29" i="3"/>
  <c r="C36" i="3"/>
  <c r="C35" i="3"/>
  <c r="K39" i="3"/>
  <c r="C96" i="2"/>
  <c r="K14" i="3"/>
  <c r="K13" i="3"/>
  <c r="S35" i="3"/>
  <c r="S34" i="3"/>
  <c r="B54" i="2"/>
  <c r="B102" i="2"/>
  <c r="B112" i="2"/>
  <c r="C113" i="2"/>
  <c r="S132" i="2"/>
  <c r="B136" i="2"/>
  <c r="C137" i="2"/>
  <c r="S156" i="2"/>
  <c r="B160" i="2"/>
  <c r="C161" i="2"/>
  <c r="S180" i="2"/>
  <c r="B184" i="2"/>
  <c r="K210" i="2"/>
  <c r="C214" i="2"/>
  <c r="C213" i="2"/>
  <c r="K8" i="3"/>
  <c r="S11" i="3"/>
  <c r="S10" i="3"/>
  <c r="C17" i="3"/>
  <c r="K20" i="3"/>
  <c r="C24" i="3"/>
  <c r="C23" i="3"/>
  <c r="K27" i="3"/>
  <c r="S36" i="3"/>
  <c r="C48" i="2"/>
  <c r="C10" i="2"/>
  <c r="C9" i="2"/>
  <c r="B24" i="2"/>
  <c r="C54" i="2"/>
  <c r="B72" i="2"/>
  <c r="C102" i="2"/>
  <c r="C112" i="2"/>
  <c r="B114" i="2"/>
  <c r="K117" i="2"/>
  <c r="K122" i="2"/>
  <c r="AI124" i="2"/>
  <c r="AI125" i="2"/>
  <c r="C136" i="2"/>
  <c r="B138" i="2"/>
  <c r="K141" i="2"/>
  <c r="K146" i="2"/>
  <c r="AQ148" i="2"/>
  <c r="AQ149" i="2"/>
  <c r="C160" i="2"/>
  <c r="B162" i="2"/>
  <c r="K165" i="2"/>
  <c r="K170" i="2"/>
  <c r="AI172" i="2"/>
  <c r="AI173" i="2"/>
  <c r="C184" i="2"/>
  <c r="B186" i="2"/>
  <c r="K189" i="2"/>
  <c r="K194" i="2"/>
  <c r="S207" i="2"/>
  <c r="C219" i="2"/>
  <c r="C226" i="2"/>
  <c r="C225" i="2"/>
  <c r="C12" i="3"/>
  <c r="C11" i="3"/>
  <c r="K15" i="3"/>
  <c r="S24" i="3"/>
  <c r="C36" i="2"/>
  <c r="C24" i="2"/>
  <c r="B42" i="2"/>
  <c r="C72" i="2"/>
  <c r="B90" i="2"/>
  <c r="AA114" i="2"/>
  <c r="B118" i="2"/>
  <c r="C119" i="2"/>
  <c r="AA138" i="2"/>
  <c r="B142" i="2"/>
  <c r="C143" i="2"/>
  <c r="AA162" i="2"/>
  <c r="B166" i="2"/>
  <c r="C167" i="2"/>
  <c r="AA186" i="2"/>
  <c r="B190" i="2"/>
  <c r="C191" i="2"/>
  <c r="C206" i="2"/>
  <c r="S208" i="2"/>
  <c r="AA214" i="2"/>
  <c r="K217" i="2"/>
  <c r="S219" i="2"/>
  <c r="AI225" i="2"/>
  <c r="C231" i="2"/>
  <c r="K234" i="2"/>
  <c r="C238" i="2"/>
  <c r="C237" i="2"/>
  <c r="K245" i="2"/>
  <c r="K9" i="3"/>
  <c r="S12" i="3"/>
  <c r="AA41" i="3"/>
  <c r="S46" i="3"/>
  <c r="C47" i="3"/>
  <c r="K49" i="3"/>
  <c r="S47" i="3"/>
  <c r="C51" i="3"/>
</calcChain>
</file>

<file path=xl/sharedStrings.xml><?xml version="1.0" encoding="utf-8"?>
<sst xmlns="http://schemas.openxmlformats.org/spreadsheetml/2006/main" count="1523" uniqueCount="164">
  <si>
    <t>1/8 de Finale</t>
  </si>
  <si>
    <t>1/4 de Finale</t>
  </si>
  <si>
    <t>1/2 Finale</t>
  </si>
  <si>
    <t>Finale</t>
  </si>
  <si>
    <t>Date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</si>
  <si>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</si>
  <si>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</si>
  <si>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</si>
  <si>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</si>
  <si>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</si>
  <si>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</si>
  <si>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</si>
  <si>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</si>
  <si>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</si>
  <si>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</si>
  <si>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</si>
  <si>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</si>
  <si>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</si>
  <si>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</si>
  <si>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</si>
  <si>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</si>
  <si>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</si>
  <si>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</si>
  <si>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</si>
  <si>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</si>
  <si>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</si>
  <si>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</si>
  <si>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</si>
  <si>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</si>
  <si>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</si>
  <si>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</si>
  <si>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</si>
  <si>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</si>
  <si>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</si>
  <si>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</si>
  <si>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</si>
  <si>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</si>
  <si>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</si>
  <si>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</si>
  <si>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</si>
  <si>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</si>
  <si>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</si>
  <si>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</si>
  <si>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</si>
  <si>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</si>
  <si>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D163</t>
  </si>
  <si>
    <t>32-VALERI.R/41-FRIEDMANN.C</t>
  </si>
  <si>
    <t>03290081</t>
  </si>
  <si>
    <t>PPC KERHUONNAIS</t>
  </si>
  <si>
    <t>Absent</t>
  </si>
  <si>
    <t>0</t>
  </si>
  <si>
    <t>Inconnu</t>
  </si>
  <si>
    <t>FED_Finales Individuelles</t>
  </si>
  <si>
    <t>Doubles Messieurs 11 à 16 - T1 - GR1</t>
  </si>
  <si>
    <t>D196</t>
  </si>
  <si>
    <t>117-COZIEN.D/109-VAN DER MEERSCH.P</t>
  </si>
  <si>
    <t>03290005</t>
  </si>
  <si>
    <t>LANDERNEAU TT</t>
  </si>
  <si>
    <t>D195</t>
  </si>
  <si>
    <t>116-RIOU.V/110-ROPARS.M</t>
  </si>
  <si>
    <t>03290044</t>
  </si>
  <si>
    <t>TT LANDIVISIAU</t>
  </si>
  <si>
    <t>D181</t>
  </si>
  <si>
    <t>57-GUILCHER.M/96-CHAUVEAU-CLAQUIN.M</t>
  </si>
  <si>
    <t>D180</t>
  </si>
  <si>
    <t>72-LE COM.A/78-GUILLOU.K</t>
  </si>
  <si>
    <t>03290202</t>
  </si>
  <si>
    <t>SCAER/CORAY TT</t>
  </si>
  <si>
    <t>D172</t>
  </si>
  <si>
    <t>45-SCOARNEC.J/75-SCOARNEC.A</t>
  </si>
  <si>
    <t>03290229</t>
  </si>
  <si>
    <t>RP FOUESNANT</t>
  </si>
  <si>
    <t>D187</t>
  </si>
  <si>
    <t>90-UGUEN.K/84-HORNEZ.N</t>
  </si>
  <si>
    <t>03290027</t>
  </si>
  <si>
    <t>PC PLABENNEC</t>
  </si>
  <si>
    <t>D188</t>
  </si>
  <si>
    <t>76-ABGRALL.C/100-MICHEL.F</t>
  </si>
  <si>
    <t>03290037</t>
  </si>
  <si>
    <t>ASC GUICLAN TT</t>
  </si>
  <si>
    <t>D171</t>
  </si>
  <si>
    <t>80-LE PAGE.F/37-RAPHALEN.F</t>
  </si>
  <si>
    <t>D168</t>
  </si>
  <si>
    <t>31-RAPHALEN.A/59-PLANTEC.E</t>
  </si>
  <si>
    <t>03290244</t>
  </si>
  <si>
    <t>RC BRIEC DE L ODET</t>
  </si>
  <si>
    <t>D191</t>
  </si>
  <si>
    <t>137-BOUET.M/73-LELIEVRE.M</t>
  </si>
  <si>
    <t>03290223</t>
  </si>
  <si>
    <t>QUIMPER CORNOUAILLE TT</t>
  </si>
  <si>
    <t>D184</t>
  </si>
  <si>
    <t>81-LAURANS.P/87-ROSPARS.C</t>
  </si>
  <si>
    <t>D176</t>
  </si>
  <si>
    <t>54-LE HELLOCO.T/88-CORNU.J</t>
  </si>
  <si>
    <t>03290087</t>
  </si>
  <si>
    <t>GDR GUIPAVAS</t>
  </si>
  <si>
    <t>D177</t>
  </si>
  <si>
    <t>66-RIGOT.G/71-ATHEA.M</t>
  </si>
  <si>
    <t>D183</t>
  </si>
  <si>
    <t>64-SIMON.A/95-RANNOU.S</t>
  </si>
  <si>
    <t>03290285</t>
  </si>
  <si>
    <t>TTC BREST RECOUVRANCE</t>
  </si>
  <si>
    <t>D192</t>
  </si>
  <si>
    <t>82-LE SAOS.K/120-CALVEZ.A</t>
  </si>
  <si>
    <t>D247</t>
  </si>
  <si>
    <t>161-CARO.V/155-SIZUN.F</t>
  </si>
  <si>
    <t>03290263</t>
  </si>
  <si>
    <t>LES PONGISTES DE L'AULNE</t>
  </si>
  <si>
    <t>D167</t>
  </si>
  <si>
    <t>42-PERROT.V/51-FAUGERAS.A</t>
  </si>
  <si>
    <t>D165</t>
  </si>
  <si>
    <t>35-GAILLARD.A/46-ROUSSELIN.D</t>
  </si>
  <si>
    <t>D198</t>
  </si>
  <si>
    <t>106-LE GOFF.K/123-LE GOFF.S</t>
  </si>
  <si>
    <t>03290047</t>
  </si>
  <si>
    <t>TENNIS DE TABLE DE LOPERHET</t>
  </si>
  <si>
    <t>D193</t>
  </si>
  <si>
    <t>101-CREN.L/108-MOAL.F</t>
  </si>
  <si>
    <t>D436</t>
  </si>
  <si>
    <t>107-NORMAND.M/56-BECQUET.S</t>
  </si>
  <si>
    <t>D178</t>
  </si>
  <si>
    <t>60-DINH.Y/79-QUESSANDIER.J</t>
  </si>
  <si>
    <t>D174</t>
  </si>
  <si>
    <t>92-HERVE.A/36-SAOUT.E</t>
  </si>
  <si>
    <t>D185</t>
  </si>
  <si>
    <t>85-BALLAS.T/83-NEDELEC.E</t>
  </si>
  <si>
    <t>03290208</t>
  </si>
  <si>
    <t>TOURC'H-ELLIANT TT</t>
  </si>
  <si>
    <t>D190</t>
  </si>
  <si>
    <t>91-JAFFRES.D/111-TURPIN.L</t>
  </si>
  <si>
    <t>03290010</t>
  </si>
  <si>
    <t>ESK ST-POL DE LEON</t>
  </si>
  <si>
    <t>D169</t>
  </si>
  <si>
    <t>61-LAGADEC.M/47-RENOULT.A</t>
  </si>
  <si>
    <t>D170</t>
  </si>
  <si>
    <t>49-L'HELGOUARC'H.O/62-CARETTE.L</t>
  </si>
  <si>
    <t>03290291</t>
  </si>
  <si>
    <t>PLOGONNEC SPORT TENNIS DE TABLE</t>
  </si>
  <si>
    <t>D189</t>
  </si>
  <si>
    <t>99-MESSAGER.P/94-FLOCHLAY.A</t>
  </si>
  <si>
    <t>D186</t>
  </si>
  <si>
    <t>89-ROBERT.N/86-MANCELON.D</t>
  </si>
  <si>
    <t>03290278</t>
  </si>
  <si>
    <t>TT DES ABERS</t>
  </si>
  <si>
    <t>D173</t>
  </si>
  <si>
    <t>65-COZ.A/52-BERTRAND.N</t>
  </si>
  <si>
    <t>D179</t>
  </si>
  <si>
    <t>77-BACCON-CREIGNOU.B/68-BARBOT.L</t>
  </si>
  <si>
    <t>D182</t>
  </si>
  <si>
    <t>50-LE HELLOCO.E/113-SALAUN.M</t>
  </si>
  <si>
    <t>D194</t>
  </si>
  <si>
    <t>93-JUGUET.M/119-KERNEIS.L</t>
  </si>
  <si>
    <t>D197</t>
  </si>
  <si>
    <t>102-MERRIEN.N/122-KERVELLA.Y</t>
  </si>
  <si>
    <t>D164</t>
  </si>
  <si>
    <t>39-QUENET.G/33-BARTHELEMY.N</t>
  </si>
  <si>
    <t>1/32ème de Finale</t>
  </si>
  <si>
    <t>1/16ème de Finale</t>
  </si>
  <si>
    <t>1/8ème de Finale</t>
  </si>
  <si>
    <t>1/4ème de Finale</t>
  </si>
  <si>
    <t>1/2ème de Finale</t>
  </si>
  <si>
    <t>Page 1/2</t>
  </si>
  <si>
    <t>Page 2/2</t>
  </si>
  <si>
    <t>Paramètres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</si>
</sst>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2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"/>
      <color indexed="9"/>
      <name val="Arial"/>
      <family val="2"/>
    </font>
    <font>
      <sz val="10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15">
    <xf numFmtId="0" fontId="0" fillId="0" borderId="0" xfId="0"/>
    <xf numFmtId="0" fontId="4" fillId="0" borderId="1" xfId="2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right" vertical="center"/>
      <protection hidden="1"/>
    </xf>
    <xf numFmtId="0" fontId="5" fillId="0" borderId="2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Alignment="1" applyProtection="1">
      <alignment horizontal="right" vertical="center"/>
      <protection hidden="1"/>
    </xf>
    <xf numFmtId="0" fontId="5" fillId="0" borderId="5" xfId="2" applyFont="1" applyFill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right" vertical="center"/>
      <protection hidden="1"/>
    </xf>
    <xf numFmtId="0" fontId="7" fillId="0" borderId="1" xfId="1" applyFont="1" applyFill="1" applyBorder="1" applyAlignment="1" applyProtection="1">
      <alignment horizontal="right" vertical="center"/>
      <protection hidden="1"/>
    </xf>
    <xf numFmtId="0" fontId="7" fillId="0" borderId="4" xfId="1" applyFont="1" applyFill="1" applyBorder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10" fillId="0" borderId="0" xfId="3" applyFont="1" applyAlignment="1" applyProtection="1">
      <alignment horizontal="center"/>
      <protection hidden="1"/>
    </xf>
    <xf numFmtId="0" fontId="7" fillId="0" borderId="9" xfId="3" applyFont="1" applyBorder="1" applyAlignment="1" applyProtection="1">
      <alignment horizontal="centerContinuous"/>
      <protection hidden="1"/>
    </xf>
    <xf numFmtId="0" fontId="5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alignment vertical="center"/>
      <protection hidden="1"/>
    </xf>
    <xf numFmtId="0" fontId="5" fillId="0" borderId="10" xfId="3" applyFont="1" applyBorder="1" applyAlignment="1" applyProtection="1">
      <alignment vertical="center"/>
      <protection hidden="1"/>
    </xf>
    <xf numFmtId="0" fontId="7" fillId="0" borderId="1" xfId="2" applyFont="1" applyFill="1" applyBorder="1" applyAlignment="1" applyProtection="1">
      <alignment vertical="center"/>
      <protection hidden="1"/>
    </xf>
    <xf numFmtId="0" fontId="5" fillId="0" borderId="1" xfId="2" applyFont="1" applyFill="1" applyBorder="1" applyAlignment="1" applyProtection="1">
      <alignment vertical="center"/>
      <protection hidden="1"/>
    </xf>
    <xf numFmtId="0" fontId="5" fillId="2" borderId="11" xfId="3" applyNumberFormat="1" applyFont="1" applyFill="1" applyBorder="1" applyAlignment="1" applyProtection="1">
      <alignment horizontal="center" vertical="center"/>
      <protection hidden="1"/>
    </xf>
    <xf numFmtId="0" fontId="11" fillId="0" borderId="11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/>
      <protection hidden="1"/>
    </xf>
    <xf numFmtId="0" fontId="7" fillId="0" borderId="12" xfId="3" applyFont="1" applyBorder="1" applyAlignment="1" applyProtection="1">
      <alignment horizontal="left" vertical="center" indent="1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5" fillId="0" borderId="0" xfId="4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Continuous" vertical="center"/>
      <protection hidden="1"/>
    </xf>
    <xf numFmtId="0" fontId="12" fillId="0" borderId="13" xfId="3" applyFont="1" applyBorder="1" applyAlignment="1" applyProtection="1">
      <alignment horizontal="centerContinuous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11" fillId="0" borderId="0" xfId="2" applyFont="1" applyFill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6" fontId="7" fillId="0" borderId="0" xfId="0" applyNumberFormat="1" applyFont="1" applyBorder="1" applyAlignment="1" applyProtection="1">
      <alignment horizontal="centerContinuous" vertical="center"/>
      <protection hidden="1"/>
    </xf>
    <xf numFmtId="0" fontId="5" fillId="0" borderId="15" xfId="3" applyFont="1" applyBorder="1" applyAlignment="1" applyProtection="1">
      <alignment horizontal="centerContinuous" vertical="center"/>
      <protection hidden="1"/>
    </xf>
    <xf numFmtId="0" fontId="5" fillId="2" borderId="4" xfId="3" applyNumberFormat="1" applyFont="1" applyFill="1" applyBorder="1" applyAlignment="1" applyProtection="1">
      <alignment horizontal="center" vertical="center"/>
      <protection hidden="1"/>
    </xf>
    <xf numFmtId="0" fontId="11" fillId="0" borderId="12" xfId="3" applyFont="1" applyBorder="1" applyAlignment="1" applyProtection="1">
      <alignment horizontal="left" vertical="center" indent="1"/>
      <protection hidden="1"/>
    </xf>
    <xf numFmtId="0" fontId="5" fillId="0" borderId="0" xfId="3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12" fillId="0" borderId="16" xfId="3" applyFont="1" applyBorder="1" applyAlignment="1" applyProtection="1">
      <alignment horizontal="centerContinuous" vertical="top"/>
      <protection hidden="1"/>
    </xf>
    <xf numFmtId="0" fontId="7" fillId="0" borderId="16" xfId="3" applyFont="1" applyBorder="1" applyAlignment="1" applyProtection="1">
      <alignment horizontal="centerContinuous" vertical="top"/>
      <protection hidden="1"/>
    </xf>
    <xf numFmtId="0" fontId="12" fillId="0" borderId="17" xfId="3" applyFont="1" applyBorder="1" applyAlignment="1" applyProtection="1">
      <alignment horizontal="centerContinuous" vertical="top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11" fillId="0" borderId="18" xfId="3" applyFont="1" applyBorder="1" applyAlignment="1" applyProtection="1">
      <alignment horizontal="left" vertical="center"/>
      <protection hidden="1"/>
    </xf>
    <xf numFmtId="0" fontId="5" fillId="0" borderId="0" xfId="3" applyFont="1" applyBorder="1" applyAlignment="1" applyProtection="1">
      <alignment horizontal="center" vertical="center"/>
      <protection hidden="1"/>
    </xf>
    <xf numFmtId="0" fontId="12" fillId="0" borderId="0" xfId="3" applyFont="1" applyBorder="1" applyAlignment="1" applyProtection="1">
      <alignment horizontal="centerContinuous" vertical="top"/>
      <protection hidden="1"/>
    </xf>
    <xf numFmtId="0" fontId="7" fillId="0" borderId="0" xfId="3" applyFont="1" applyBorder="1" applyAlignment="1" applyProtection="1">
      <alignment horizontal="centerContinuous" vertical="top"/>
      <protection hidden="1"/>
    </xf>
    <xf numFmtId="0" fontId="12" fillId="0" borderId="3" xfId="3" applyFont="1" applyBorder="1" applyAlignment="1" applyProtection="1">
      <alignment horizontal="centerContinuous" vertical="top"/>
      <protection hidden="1"/>
    </xf>
    <xf numFmtId="0" fontId="7" fillId="0" borderId="12" xfId="3" applyFont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5" fillId="2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19" xfId="3" applyFont="1" applyBorder="1" applyAlignment="1" applyProtection="1">
      <alignment horizontal="left" vertical="center" indent="1"/>
      <protection hidden="1"/>
    </xf>
    <xf numFmtId="0" fontId="7" fillId="0" borderId="4" xfId="2" applyFont="1" applyFill="1" applyBorder="1" applyAlignment="1" applyProtection="1">
      <alignment vertical="center"/>
      <protection hidden="1"/>
    </xf>
    <xf numFmtId="0" fontId="5" fillId="0" borderId="4" xfId="2" applyFont="1" applyFill="1" applyBorder="1" applyAlignment="1" applyProtection="1">
      <alignment vertical="center"/>
      <protection hidden="1"/>
    </xf>
    <xf numFmtId="0" fontId="11" fillId="0" borderId="20" xfId="3" applyFont="1" applyBorder="1" applyAlignment="1" applyProtection="1">
      <alignment horizontal="left"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12" fillId="0" borderId="12" xfId="3" applyFont="1" applyBorder="1" applyAlignment="1" applyProtection="1">
      <alignment horizontal="center" vertical="top"/>
      <protection hidden="1"/>
    </xf>
    <xf numFmtId="0" fontId="12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5" fillId="0" borderId="12" xfId="3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17" fillId="0" borderId="0" xfId="3" applyFont="1" applyBorder="1" applyAlignment="1" applyProtection="1">
      <alignment horizontal="left" vertical="center"/>
      <protection hidden="1"/>
    </xf>
    <xf numFmtId="0" fontId="5" fillId="0" borderId="0" xfId="3" applyFont="1" applyAlignment="1" applyProtection="1">
      <protection hidden="1"/>
    </xf>
    <xf numFmtId="0" fontId="11" fillId="0" borderId="12" xfId="3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166" fontId="12" fillId="0" borderId="0" xfId="0" applyNumberFormat="1" applyFont="1" applyBorder="1" applyAlignment="1" applyProtection="1">
      <alignment horizontal="centerContinuous" vertical="center"/>
      <protection hidden="1"/>
    </xf>
    <xf numFmtId="0" fontId="7" fillId="0" borderId="0" xfId="3" applyFont="1" applyAlignment="1" applyProtection="1">
      <protection hidden="1"/>
    </xf>
    <xf numFmtId="0" fontId="12" fillId="2" borderId="11" xfId="3" applyNumberFormat="1" applyFont="1" applyFill="1" applyBorder="1" applyAlignment="1" applyProtection="1">
      <alignment horizontal="center" vertical="center"/>
      <protection hidden="1"/>
    </xf>
    <xf numFmtId="0" fontId="18" fillId="0" borderId="12" xfId="3" applyFont="1" applyBorder="1" applyAlignment="1" applyProtection="1">
      <alignment horizontal="center" vertical="center"/>
      <protection hidden="1"/>
    </xf>
    <xf numFmtId="49" fontId="19" fillId="4" borderId="0" xfId="0" applyNumberFormat="1" applyFont="1" applyFill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hidden="1"/>
    </xf>
    <xf numFmtId="0" fontId="20" fillId="0" borderId="0" xfId="3" applyFont="1" applyAlignment="1" applyProtection="1">
      <alignment horizontal="center" vertical="center"/>
      <protection hidden="1"/>
    </xf>
    <xf numFmtId="0" fontId="20" fillId="0" borderId="0" xfId="4" applyFont="1" applyFill="1" applyBorder="1" applyAlignment="1" applyProtection="1">
      <alignment vertical="center"/>
      <protection hidden="1"/>
    </xf>
    <xf numFmtId="0" fontId="20" fillId="5" borderId="0" xfId="3" applyFont="1" applyFill="1" applyAlignment="1" applyProtection="1">
      <alignment horizontal="center" vertical="center"/>
      <protection hidden="1"/>
    </xf>
    <xf numFmtId="0" fontId="20" fillId="6" borderId="0" xfId="3" applyFont="1" applyFill="1" applyAlignment="1" applyProtection="1">
      <alignment horizontal="center" vertical="center"/>
      <protection hidden="1"/>
    </xf>
    <xf numFmtId="0" fontId="20" fillId="7" borderId="0" xfId="3" applyFont="1" applyFill="1" applyAlignment="1" applyProtection="1">
      <alignment horizontal="center" vertical="center"/>
      <protection hidden="1"/>
    </xf>
    <xf numFmtId="0" fontId="20" fillId="8" borderId="0" xfId="3" applyFont="1" applyFill="1" applyAlignment="1" applyProtection="1">
      <alignment horizontal="center" vertical="center"/>
      <protection hidden="1"/>
    </xf>
    <xf numFmtId="0" fontId="20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7" fillId="0" borderId="0" xfId="3" applyFont="1" applyBorder="1" applyAlignment="1" applyProtection="1">
      <alignment horizontal="center" vertical="center"/>
      <protection hidden="1"/>
    </xf>
    <xf numFmtId="0" fontId="7" fillId="0" borderId="3" xfId="3" applyFont="1" applyBorder="1" applyAlignment="1" applyProtection="1">
      <alignment horizontal="center" vertical="center"/>
      <protection hidden="1"/>
    </xf>
    <xf numFmtId="164" fontId="11" fillId="0" borderId="0" xfId="2" applyNumberFormat="1" applyFont="1" applyFill="1" applyBorder="1" applyAlignment="1" applyProtection="1">
      <alignment horizontal="center" vertical="center"/>
      <protection hidden="1"/>
    </xf>
    <xf numFmtId="164" fontId="11" fillId="0" borderId="3" xfId="2" applyNumberFormat="1" applyFont="1" applyFill="1" applyBorder="1" applyAlignment="1" applyProtection="1">
      <alignment horizontal="center" vertical="center"/>
      <protection hidden="1"/>
    </xf>
    <xf numFmtId="0" fontId="7" fillId="0" borderId="6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3000000}"/>
    <cellStyle name="Normal_Tab 32 vierge" xfId="3" xr:uid="{00000000-0005-0000-0000-000004000000}"/>
    <cellStyle name="Normal_Tableaux" xfId="4" xr:uid="{00000000-0005-0000-0000-000005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FA/Poules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leaux%20de%20base/S&#233;ni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Base%20de%20Travail/Tableau%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Bases%20de%20travail/BF16p3ted4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rit&#233;rium%20F&#233;d&#233;ral/TAB32CF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rit&#233;rium%20F&#233;d&#233;ral/Tableau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France%20Cadets-Juniors/DXJ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FFTT/Crit&#233;rium%20F&#233;d&#233;ral/Tableaux%20de%20base/Tableau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Poule de 9 en 5M"/>
      <sheetName val="Part P9-5"/>
      <sheetName val="Top 12"/>
      <sheetName val="Part 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Nota important"/>
      <sheetName val="Tableau"/>
      <sheetName val="Parties du tableau"/>
      <sheetName val="Poule A"/>
      <sheetName val="Poule B"/>
      <sheetName val="Poule C"/>
      <sheetName val="Poule D"/>
      <sheetName val="Parties Poule A"/>
      <sheetName val="Parties Poule B"/>
      <sheetName val="Parties Poule C"/>
      <sheetName val="Parties Poule D"/>
      <sheetName val="Classement Général"/>
      <sheetName val="Serpent"/>
      <sheetName val="Feuil1"/>
    </sheetNames>
    <sheetDataSet>
      <sheetData sheetId="0" refreshError="1">
        <row r="5">
          <cell r="A5" t="str">
            <v>CRITERIUM FEDERAL NATIONAL 3</v>
          </cell>
        </row>
        <row r="6">
          <cell r="A6" t="str">
            <v>SENIORS DAMES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Fiches de parties poules  1-8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</sheetNames>
    <sheetDataSet>
      <sheetData sheetId="0" refreshError="1">
        <row r="5">
          <cell r="A5" t="str">
            <v>CHAMPIONNAT DE FRANCE CORPO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Engagés"/>
      <sheetName val="Poules"/>
      <sheetName val="Parties des poules"/>
      <sheetName val="Tableau"/>
      <sheetName val="Parties du tableau"/>
      <sheetName val="Etat des Performances"/>
      <sheetName val="Médailles Indiv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1">
          <cell r="A1" t="str">
            <v>FEDERATION FRANCAISE</v>
          </cell>
        </row>
        <row r="2">
          <cell r="A2" t="str">
            <v>DE TENNIS DE TABLE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6">
          <cell r="A6" t="str">
            <v>JUNIORS FILLES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64"/>
  <sheetViews>
    <sheetView workbookViewId="0">
      <selection activeCell="A3" sqref="A3"/>
    </sheetView>
  </sheetViews>
  <sheetFormatPr baseColWidth="10" defaultRowHeight="13.2" x14ac:dyDescent="0.25"/>
  <sheetData>
    <row r="1" spans="1:39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42</v>
      </c>
      <c r="AJ1" t="s">
        <v>42</v>
      </c>
      <c r="AK1" t="s">
        <v>42</v>
      </c>
      <c r="AL1" t="s">
        <v>43</v>
      </c>
      <c r="AM1" t="s">
        <v>44</v>
      </c>
    </row>
    <row r="2" spans="1:39" x14ac:dyDescent="0.25">
      <c r="A2">
        <v>1</v>
      </c>
      <c r="B2">
        <v>0</v>
      </c>
      <c r="C2" t="s">
        <v>45</v>
      </c>
      <c r="D2">
        <v>62</v>
      </c>
      <c r="E2" t="s">
        <v>46</v>
      </c>
      <c r="G2">
        <v>0</v>
      </c>
      <c r="H2">
        <v>3334</v>
      </c>
      <c r="J2" t="s">
        <v>47</v>
      </c>
      <c r="K2" t="s">
        <v>48</v>
      </c>
      <c r="L2">
        <v>1</v>
      </c>
      <c r="N2">
        <v>0</v>
      </c>
      <c r="O2" t="s">
        <v>49</v>
      </c>
      <c r="Q2">
        <v>0</v>
      </c>
      <c r="R2">
        <v>0</v>
      </c>
      <c r="T2" t="s">
        <v>50</v>
      </c>
      <c r="U2" t="s">
        <v>51</v>
      </c>
      <c r="V2">
        <v>0</v>
      </c>
      <c r="W2" t="s">
        <v>42</v>
      </c>
      <c r="X2" t="s">
        <v>42</v>
      </c>
      <c r="Y2" t="s">
        <v>42</v>
      </c>
      <c r="Z2" t="s">
        <v>42</v>
      </c>
      <c r="AA2" t="s">
        <v>42</v>
      </c>
      <c r="AB2" t="s">
        <v>42</v>
      </c>
      <c r="AC2" t="s">
        <v>42</v>
      </c>
      <c r="AD2" t="s">
        <v>52</v>
      </c>
      <c r="AE2" t="s">
        <v>53</v>
      </c>
      <c r="AI2" t="s">
        <v>42</v>
      </c>
      <c r="AJ2" t="s">
        <v>42</v>
      </c>
      <c r="AK2" t="s">
        <v>42</v>
      </c>
      <c r="AL2" t="s">
        <v>42</v>
      </c>
      <c r="AM2" t="s">
        <v>42</v>
      </c>
    </row>
    <row r="3" spans="1:39" x14ac:dyDescent="0.25">
      <c r="A3">
        <v>2</v>
      </c>
      <c r="B3">
        <v>0</v>
      </c>
      <c r="C3" t="s">
        <v>54</v>
      </c>
      <c r="D3">
        <v>95</v>
      </c>
      <c r="E3" t="s">
        <v>55</v>
      </c>
      <c r="G3">
        <v>0</v>
      </c>
      <c r="H3">
        <v>2360</v>
      </c>
      <c r="J3" t="s">
        <v>56</v>
      </c>
      <c r="K3" t="s">
        <v>57</v>
      </c>
      <c r="L3">
        <v>1</v>
      </c>
      <c r="M3" t="s">
        <v>58</v>
      </c>
      <c r="N3">
        <v>94</v>
      </c>
      <c r="O3" t="s">
        <v>59</v>
      </c>
      <c r="Q3">
        <v>0</v>
      </c>
      <c r="R3">
        <v>2362</v>
      </c>
      <c r="T3" t="s">
        <v>60</v>
      </c>
      <c r="U3" t="s">
        <v>61</v>
      </c>
      <c r="V3">
        <v>0</v>
      </c>
      <c r="W3" t="s">
        <v>42</v>
      </c>
      <c r="X3" t="s">
        <v>42</v>
      </c>
      <c r="Y3" t="s">
        <v>42</v>
      </c>
      <c r="Z3" t="s">
        <v>42</v>
      </c>
      <c r="AA3" t="s">
        <v>42</v>
      </c>
      <c r="AB3" t="s">
        <v>42</v>
      </c>
      <c r="AC3" t="s">
        <v>42</v>
      </c>
      <c r="AD3" t="s">
        <v>52</v>
      </c>
      <c r="AE3" t="s">
        <v>53</v>
      </c>
      <c r="AI3" t="s">
        <v>42</v>
      </c>
      <c r="AJ3" t="s">
        <v>42</v>
      </c>
      <c r="AK3" t="s">
        <v>42</v>
      </c>
      <c r="AL3" t="s">
        <v>42</v>
      </c>
      <c r="AM3" t="s">
        <v>42</v>
      </c>
    </row>
    <row r="4" spans="1:39" x14ac:dyDescent="0.25">
      <c r="A4">
        <v>3</v>
      </c>
      <c r="B4">
        <v>0</v>
      </c>
      <c r="C4" t="s">
        <v>62</v>
      </c>
      <c r="D4">
        <v>80</v>
      </c>
      <c r="E4" t="s">
        <v>63</v>
      </c>
      <c r="G4">
        <v>0</v>
      </c>
      <c r="H4">
        <v>2743</v>
      </c>
      <c r="J4" t="s">
        <v>47</v>
      </c>
      <c r="K4" t="s">
        <v>48</v>
      </c>
      <c r="L4">
        <v>1</v>
      </c>
      <c r="N4">
        <v>0</v>
      </c>
      <c r="O4" t="s">
        <v>49</v>
      </c>
      <c r="Q4">
        <v>0</v>
      </c>
      <c r="R4">
        <v>0</v>
      </c>
      <c r="T4" t="s">
        <v>50</v>
      </c>
      <c r="U4" t="s">
        <v>51</v>
      </c>
      <c r="V4">
        <v>0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52</v>
      </c>
      <c r="AE4" t="s">
        <v>53</v>
      </c>
      <c r="AI4" t="s">
        <v>42</v>
      </c>
      <c r="AJ4" t="s">
        <v>42</v>
      </c>
      <c r="AK4" t="s">
        <v>42</v>
      </c>
      <c r="AL4" t="s">
        <v>42</v>
      </c>
      <c r="AM4" t="s">
        <v>42</v>
      </c>
    </row>
    <row r="5" spans="1:39" x14ac:dyDescent="0.25">
      <c r="A5">
        <v>4</v>
      </c>
      <c r="B5">
        <v>0</v>
      </c>
      <c r="D5">
        <v>0</v>
      </c>
      <c r="E5" t="s">
        <v>49</v>
      </c>
      <c r="G5">
        <v>0</v>
      </c>
      <c r="H5">
        <v>0</v>
      </c>
      <c r="J5" t="s">
        <v>50</v>
      </c>
      <c r="K5" t="s">
        <v>51</v>
      </c>
      <c r="L5">
        <v>0</v>
      </c>
      <c r="M5" t="s">
        <v>64</v>
      </c>
      <c r="N5">
        <v>79</v>
      </c>
      <c r="O5" t="s">
        <v>65</v>
      </c>
      <c r="Q5">
        <v>0</v>
      </c>
      <c r="R5">
        <v>2757</v>
      </c>
      <c r="T5" t="s">
        <v>66</v>
      </c>
      <c r="U5" t="s">
        <v>67</v>
      </c>
      <c r="V5">
        <v>1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52</v>
      </c>
      <c r="AE5" t="s">
        <v>53</v>
      </c>
      <c r="AI5" t="s">
        <v>42</v>
      </c>
      <c r="AJ5" t="s">
        <v>42</v>
      </c>
      <c r="AK5" t="s">
        <v>42</v>
      </c>
      <c r="AL5" t="s">
        <v>42</v>
      </c>
      <c r="AM5" t="s">
        <v>42</v>
      </c>
    </row>
    <row r="6" spans="1:39" x14ac:dyDescent="0.25">
      <c r="A6">
        <v>5</v>
      </c>
      <c r="B6">
        <v>0</v>
      </c>
      <c r="C6" t="s">
        <v>68</v>
      </c>
      <c r="D6">
        <v>71</v>
      </c>
      <c r="E6" t="s">
        <v>69</v>
      </c>
      <c r="G6">
        <v>0</v>
      </c>
      <c r="H6">
        <v>2999</v>
      </c>
      <c r="J6" t="s">
        <v>70</v>
      </c>
      <c r="K6" t="s">
        <v>71</v>
      </c>
      <c r="L6">
        <v>1</v>
      </c>
      <c r="N6">
        <v>0</v>
      </c>
      <c r="O6" t="s">
        <v>49</v>
      </c>
      <c r="Q6">
        <v>0</v>
      </c>
      <c r="R6">
        <v>0</v>
      </c>
      <c r="T6" t="s">
        <v>50</v>
      </c>
      <c r="U6" t="s">
        <v>51</v>
      </c>
      <c r="V6">
        <v>0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52</v>
      </c>
      <c r="AE6" t="s">
        <v>53</v>
      </c>
      <c r="AI6" t="s">
        <v>42</v>
      </c>
      <c r="AJ6" t="s">
        <v>42</v>
      </c>
      <c r="AK6" t="s">
        <v>42</v>
      </c>
      <c r="AL6" t="s">
        <v>42</v>
      </c>
      <c r="AM6" t="s">
        <v>42</v>
      </c>
    </row>
    <row r="7" spans="1:39" x14ac:dyDescent="0.25">
      <c r="A7">
        <v>6</v>
      </c>
      <c r="B7">
        <v>0</v>
      </c>
      <c r="D7">
        <v>0</v>
      </c>
      <c r="E7" t="s">
        <v>49</v>
      </c>
      <c r="G7">
        <v>0</v>
      </c>
      <c r="H7">
        <v>0</v>
      </c>
      <c r="J7" t="s">
        <v>50</v>
      </c>
      <c r="K7" t="s">
        <v>51</v>
      </c>
      <c r="L7">
        <v>0</v>
      </c>
      <c r="M7" t="s">
        <v>72</v>
      </c>
      <c r="N7">
        <v>86</v>
      </c>
      <c r="O7" t="s">
        <v>73</v>
      </c>
      <c r="Q7">
        <v>0</v>
      </c>
      <c r="R7">
        <v>2608</v>
      </c>
      <c r="T7" t="s">
        <v>74</v>
      </c>
      <c r="U7" t="s">
        <v>75</v>
      </c>
      <c r="V7">
        <v>1</v>
      </c>
      <c r="W7" t="s">
        <v>42</v>
      </c>
      <c r="X7" t="s">
        <v>42</v>
      </c>
      <c r="Y7" t="s">
        <v>42</v>
      </c>
      <c r="Z7" t="s">
        <v>42</v>
      </c>
      <c r="AA7" t="s">
        <v>42</v>
      </c>
      <c r="AB7" t="s">
        <v>42</v>
      </c>
      <c r="AC7" t="s">
        <v>42</v>
      </c>
      <c r="AD7" t="s">
        <v>52</v>
      </c>
      <c r="AE7" t="s">
        <v>53</v>
      </c>
      <c r="AI7" t="s">
        <v>42</v>
      </c>
      <c r="AJ7" t="s">
        <v>42</v>
      </c>
      <c r="AK7" t="s">
        <v>42</v>
      </c>
      <c r="AL7" t="s">
        <v>42</v>
      </c>
      <c r="AM7" t="s">
        <v>42</v>
      </c>
    </row>
    <row r="8" spans="1:39" x14ac:dyDescent="0.25">
      <c r="A8">
        <v>7</v>
      </c>
      <c r="B8">
        <v>0</v>
      </c>
      <c r="C8" t="s">
        <v>76</v>
      </c>
      <c r="D8">
        <v>87</v>
      </c>
      <c r="E8" t="s">
        <v>77</v>
      </c>
      <c r="G8">
        <v>0</v>
      </c>
      <c r="H8">
        <v>2593</v>
      </c>
      <c r="J8" t="s">
        <v>78</v>
      </c>
      <c r="K8" t="s">
        <v>79</v>
      </c>
      <c r="L8">
        <v>1</v>
      </c>
      <c r="N8">
        <v>0</v>
      </c>
      <c r="O8" t="s">
        <v>49</v>
      </c>
      <c r="Q8">
        <v>0</v>
      </c>
      <c r="R8">
        <v>0</v>
      </c>
      <c r="T8" t="s">
        <v>50</v>
      </c>
      <c r="U8" t="s">
        <v>51</v>
      </c>
      <c r="V8">
        <v>0</v>
      </c>
      <c r="W8" t="s">
        <v>42</v>
      </c>
      <c r="X8" t="s">
        <v>42</v>
      </c>
      <c r="Y8" t="s">
        <v>42</v>
      </c>
      <c r="Z8" t="s">
        <v>42</v>
      </c>
      <c r="AA8" t="s">
        <v>42</v>
      </c>
      <c r="AB8" t="s">
        <v>42</v>
      </c>
      <c r="AC8" t="s">
        <v>42</v>
      </c>
      <c r="AD8" t="s">
        <v>52</v>
      </c>
      <c r="AE8" t="s">
        <v>53</v>
      </c>
      <c r="AI8" t="s">
        <v>42</v>
      </c>
      <c r="AJ8" t="s">
        <v>42</v>
      </c>
      <c r="AK8" t="s">
        <v>42</v>
      </c>
      <c r="AL8" t="s">
        <v>42</v>
      </c>
      <c r="AM8" t="s">
        <v>42</v>
      </c>
    </row>
    <row r="9" spans="1:39" x14ac:dyDescent="0.25">
      <c r="A9">
        <v>8</v>
      </c>
      <c r="B9">
        <v>0</v>
      </c>
      <c r="D9">
        <v>0</v>
      </c>
      <c r="E9" t="s">
        <v>49</v>
      </c>
      <c r="G9">
        <v>0</v>
      </c>
      <c r="H9">
        <v>0</v>
      </c>
      <c r="J9" t="s">
        <v>50</v>
      </c>
      <c r="K9" t="s">
        <v>51</v>
      </c>
      <c r="L9">
        <v>0</v>
      </c>
      <c r="M9" t="s">
        <v>80</v>
      </c>
      <c r="N9">
        <v>70</v>
      </c>
      <c r="O9" t="s">
        <v>81</v>
      </c>
      <c r="Q9">
        <v>0</v>
      </c>
      <c r="R9">
        <v>3004</v>
      </c>
      <c r="T9" t="s">
        <v>70</v>
      </c>
      <c r="U9" t="s">
        <v>71</v>
      </c>
      <c r="V9">
        <v>1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52</v>
      </c>
      <c r="AE9" t="s">
        <v>53</v>
      </c>
      <c r="AI9" t="s">
        <v>42</v>
      </c>
      <c r="AJ9" t="s">
        <v>42</v>
      </c>
      <c r="AK9" t="s">
        <v>42</v>
      </c>
      <c r="AL9" t="s">
        <v>42</v>
      </c>
      <c r="AM9" t="s">
        <v>42</v>
      </c>
    </row>
    <row r="10" spans="1:39" x14ac:dyDescent="0.25">
      <c r="A10">
        <v>9</v>
      </c>
      <c r="B10">
        <v>0</v>
      </c>
      <c r="C10" t="s">
        <v>82</v>
      </c>
      <c r="D10">
        <v>67</v>
      </c>
      <c r="E10" t="s">
        <v>83</v>
      </c>
      <c r="G10">
        <v>0</v>
      </c>
      <c r="H10">
        <v>3173</v>
      </c>
      <c r="J10" t="s">
        <v>84</v>
      </c>
      <c r="K10" t="s">
        <v>85</v>
      </c>
      <c r="L10">
        <v>1</v>
      </c>
      <c r="N10">
        <v>0</v>
      </c>
      <c r="O10" t="s">
        <v>49</v>
      </c>
      <c r="Q10">
        <v>0</v>
      </c>
      <c r="R10">
        <v>0</v>
      </c>
      <c r="T10" t="s">
        <v>50</v>
      </c>
      <c r="U10" t="s">
        <v>51</v>
      </c>
      <c r="V10">
        <v>0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52</v>
      </c>
      <c r="AE10" t="s">
        <v>53</v>
      </c>
      <c r="AI10" t="s">
        <v>42</v>
      </c>
      <c r="AJ10" t="s">
        <v>42</v>
      </c>
      <c r="AK10" t="s">
        <v>42</v>
      </c>
      <c r="AL10" t="s">
        <v>42</v>
      </c>
      <c r="AM10" t="s">
        <v>42</v>
      </c>
    </row>
    <row r="11" spans="1:39" x14ac:dyDescent="0.25">
      <c r="A11">
        <v>10</v>
      </c>
      <c r="B11">
        <v>0</v>
      </c>
      <c r="D11">
        <v>0</v>
      </c>
      <c r="E11" t="s">
        <v>49</v>
      </c>
      <c r="G11">
        <v>0</v>
      </c>
      <c r="H11">
        <v>0</v>
      </c>
      <c r="J11" t="s">
        <v>50</v>
      </c>
      <c r="K11" t="s">
        <v>51</v>
      </c>
      <c r="L11">
        <v>0</v>
      </c>
      <c r="M11" t="s">
        <v>86</v>
      </c>
      <c r="N11">
        <v>90</v>
      </c>
      <c r="O11" t="s">
        <v>87</v>
      </c>
      <c r="Q11">
        <v>0</v>
      </c>
      <c r="R11">
        <v>2467</v>
      </c>
      <c r="T11" t="s">
        <v>88</v>
      </c>
      <c r="U11" t="s">
        <v>89</v>
      </c>
      <c r="V11">
        <v>1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52</v>
      </c>
      <c r="AE11" t="s">
        <v>53</v>
      </c>
      <c r="AI11" t="s">
        <v>42</v>
      </c>
      <c r="AJ11" t="s">
        <v>42</v>
      </c>
      <c r="AK11" t="s">
        <v>42</v>
      </c>
      <c r="AL11" t="s">
        <v>42</v>
      </c>
      <c r="AM11" t="s">
        <v>42</v>
      </c>
    </row>
    <row r="12" spans="1:39" x14ac:dyDescent="0.25">
      <c r="A12">
        <v>11</v>
      </c>
      <c r="B12">
        <v>0</v>
      </c>
      <c r="C12" t="s">
        <v>90</v>
      </c>
      <c r="D12">
        <v>83</v>
      </c>
      <c r="E12" t="s">
        <v>91</v>
      </c>
      <c r="G12">
        <v>0</v>
      </c>
      <c r="H12">
        <v>2648</v>
      </c>
      <c r="J12" t="s">
        <v>47</v>
      </c>
      <c r="K12" t="s">
        <v>48</v>
      </c>
      <c r="L12">
        <v>1</v>
      </c>
      <c r="N12">
        <v>0</v>
      </c>
      <c r="O12" t="s">
        <v>49</v>
      </c>
      <c r="Q12">
        <v>0</v>
      </c>
      <c r="R12">
        <v>0</v>
      </c>
      <c r="T12" t="s">
        <v>50</v>
      </c>
      <c r="U12" t="s">
        <v>51</v>
      </c>
      <c r="V12">
        <v>0</v>
      </c>
      <c r="W12" t="s">
        <v>42</v>
      </c>
      <c r="X12" t="s">
        <v>42</v>
      </c>
      <c r="Y12" t="s">
        <v>42</v>
      </c>
      <c r="Z12" t="s">
        <v>42</v>
      </c>
      <c r="AA12" t="s">
        <v>42</v>
      </c>
      <c r="AB12" t="s">
        <v>42</v>
      </c>
      <c r="AC12" t="s">
        <v>42</v>
      </c>
      <c r="AD12" t="s">
        <v>52</v>
      </c>
      <c r="AE12" t="s">
        <v>53</v>
      </c>
      <c r="AI12" t="s">
        <v>42</v>
      </c>
      <c r="AJ12" t="s">
        <v>42</v>
      </c>
      <c r="AK12" t="s">
        <v>42</v>
      </c>
      <c r="AL12" t="s">
        <v>42</v>
      </c>
      <c r="AM12" t="s">
        <v>42</v>
      </c>
    </row>
    <row r="13" spans="1:39" x14ac:dyDescent="0.25">
      <c r="A13">
        <v>12</v>
      </c>
      <c r="B13">
        <v>0</v>
      </c>
      <c r="D13">
        <v>0</v>
      </c>
      <c r="E13" t="s">
        <v>49</v>
      </c>
      <c r="G13">
        <v>0</v>
      </c>
      <c r="H13">
        <v>0</v>
      </c>
      <c r="J13" t="s">
        <v>50</v>
      </c>
      <c r="K13" t="s">
        <v>51</v>
      </c>
      <c r="L13">
        <v>0</v>
      </c>
      <c r="M13" t="s">
        <v>92</v>
      </c>
      <c r="N13">
        <v>75</v>
      </c>
      <c r="O13" t="s">
        <v>93</v>
      </c>
      <c r="Q13">
        <v>0</v>
      </c>
      <c r="R13">
        <v>2834</v>
      </c>
      <c r="T13" t="s">
        <v>94</v>
      </c>
      <c r="U13" t="s">
        <v>95</v>
      </c>
      <c r="V13">
        <v>1</v>
      </c>
      <c r="W13" t="s">
        <v>42</v>
      </c>
      <c r="X13" t="s">
        <v>42</v>
      </c>
      <c r="Y13" t="s">
        <v>42</v>
      </c>
      <c r="Z13" t="s">
        <v>42</v>
      </c>
      <c r="AA13" t="s">
        <v>42</v>
      </c>
      <c r="AB13" t="s">
        <v>42</v>
      </c>
      <c r="AC13" t="s">
        <v>42</v>
      </c>
      <c r="AD13" t="s">
        <v>52</v>
      </c>
      <c r="AE13" t="s">
        <v>53</v>
      </c>
      <c r="AI13" t="s">
        <v>42</v>
      </c>
      <c r="AJ13" t="s">
        <v>42</v>
      </c>
      <c r="AK13" t="s">
        <v>42</v>
      </c>
      <c r="AL13" t="s">
        <v>42</v>
      </c>
      <c r="AM13" t="s">
        <v>42</v>
      </c>
    </row>
    <row r="14" spans="1:39" x14ac:dyDescent="0.25">
      <c r="A14">
        <v>13</v>
      </c>
      <c r="B14">
        <v>0</v>
      </c>
      <c r="C14" t="s">
        <v>96</v>
      </c>
      <c r="D14">
        <v>76</v>
      </c>
      <c r="E14" t="s">
        <v>97</v>
      </c>
      <c r="G14">
        <v>0</v>
      </c>
      <c r="H14">
        <v>2827</v>
      </c>
      <c r="J14" t="s">
        <v>47</v>
      </c>
      <c r="K14" t="s">
        <v>48</v>
      </c>
      <c r="L14">
        <v>1</v>
      </c>
      <c r="N14">
        <v>0</v>
      </c>
      <c r="O14" t="s">
        <v>49</v>
      </c>
      <c r="Q14">
        <v>0</v>
      </c>
      <c r="R14">
        <v>0</v>
      </c>
      <c r="T14" t="s">
        <v>50</v>
      </c>
      <c r="U14" t="s">
        <v>51</v>
      </c>
      <c r="V14">
        <v>0</v>
      </c>
      <c r="W14" t="s">
        <v>42</v>
      </c>
      <c r="X14" t="s">
        <v>42</v>
      </c>
      <c r="Y14" t="s">
        <v>42</v>
      </c>
      <c r="Z14" t="s">
        <v>42</v>
      </c>
      <c r="AA14" t="s">
        <v>42</v>
      </c>
      <c r="AB14" t="s">
        <v>42</v>
      </c>
      <c r="AC14" t="s">
        <v>42</v>
      </c>
      <c r="AD14" t="s">
        <v>52</v>
      </c>
      <c r="AE14" t="s">
        <v>53</v>
      </c>
      <c r="AI14" t="s">
        <v>42</v>
      </c>
      <c r="AJ14" t="s">
        <v>42</v>
      </c>
      <c r="AK14" t="s">
        <v>42</v>
      </c>
      <c r="AL14" t="s">
        <v>42</v>
      </c>
      <c r="AM14" t="s">
        <v>42</v>
      </c>
    </row>
    <row r="15" spans="1:39" x14ac:dyDescent="0.25">
      <c r="A15">
        <v>14</v>
      </c>
      <c r="B15">
        <v>0</v>
      </c>
      <c r="D15">
        <v>0</v>
      </c>
      <c r="E15" t="s">
        <v>49</v>
      </c>
      <c r="G15">
        <v>0</v>
      </c>
      <c r="H15">
        <v>0</v>
      </c>
      <c r="J15" t="s">
        <v>50</v>
      </c>
      <c r="K15" t="s">
        <v>51</v>
      </c>
      <c r="L15">
        <v>0</v>
      </c>
      <c r="M15" t="s">
        <v>98</v>
      </c>
      <c r="N15">
        <v>82</v>
      </c>
      <c r="O15" t="s">
        <v>99</v>
      </c>
      <c r="Q15">
        <v>0</v>
      </c>
      <c r="R15">
        <v>2703</v>
      </c>
      <c r="T15" t="s">
        <v>100</v>
      </c>
      <c r="U15" t="s">
        <v>101</v>
      </c>
      <c r="V15">
        <v>1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52</v>
      </c>
      <c r="AE15" t="s">
        <v>53</v>
      </c>
      <c r="AI15" t="s">
        <v>42</v>
      </c>
      <c r="AJ15" t="s">
        <v>42</v>
      </c>
      <c r="AK15" t="s">
        <v>42</v>
      </c>
      <c r="AL15" t="s">
        <v>42</v>
      </c>
      <c r="AM15" t="s">
        <v>42</v>
      </c>
    </row>
    <row r="16" spans="1:39" x14ac:dyDescent="0.25">
      <c r="A16">
        <v>15</v>
      </c>
      <c r="B16">
        <v>1</v>
      </c>
      <c r="C16" t="s">
        <v>102</v>
      </c>
      <c r="D16">
        <v>91</v>
      </c>
      <c r="E16" t="s">
        <v>103</v>
      </c>
      <c r="G16">
        <v>0</v>
      </c>
      <c r="H16">
        <v>2467</v>
      </c>
      <c r="J16" t="s">
        <v>84</v>
      </c>
      <c r="K16" t="s">
        <v>85</v>
      </c>
      <c r="L16">
        <v>1</v>
      </c>
      <c r="M16" t="s">
        <v>104</v>
      </c>
      <c r="N16">
        <v>105</v>
      </c>
      <c r="O16" t="s">
        <v>105</v>
      </c>
      <c r="Q16">
        <v>0</v>
      </c>
      <c r="R16">
        <v>2074</v>
      </c>
      <c r="T16" t="s">
        <v>106</v>
      </c>
      <c r="U16" t="s">
        <v>107</v>
      </c>
      <c r="V16">
        <v>0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52</v>
      </c>
      <c r="AE16" t="s">
        <v>53</v>
      </c>
      <c r="AI16" t="s">
        <v>42</v>
      </c>
      <c r="AJ16" t="s">
        <v>42</v>
      </c>
      <c r="AK16" t="s">
        <v>42</v>
      </c>
      <c r="AL16" t="s">
        <v>42</v>
      </c>
      <c r="AM16" t="s">
        <v>42</v>
      </c>
    </row>
    <row r="17" spans="1:39" x14ac:dyDescent="0.25">
      <c r="A17">
        <v>16</v>
      </c>
      <c r="B17">
        <v>0</v>
      </c>
      <c r="D17">
        <v>0</v>
      </c>
      <c r="E17" t="s">
        <v>49</v>
      </c>
      <c r="G17">
        <v>0</v>
      </c>
      <c r="H17">
        <v>0</v>
      </c>
      <c r="J17" t="s">
        <v>50</v>
      </c>
      <c r="K17" t="s">
        <v>51</v>
      </c>
      <c r="L17">
        <v>0</v>
      </c>
      <c r="M17" t="s">
        <v>108</v>
      </c>
      <c r="N17">
        <v>66</v>
      </c>
      <c r="O17" t="s">
        <v>109</v>
      </c>
      <c r="Q17">
        <v>0</v>
      </c>
      <c r="R17">
        <v>3180</v>
      </c>
      <c r="T17" t="s">
        <v>47</v>
      </c>
      <c r="U17" t="s">
        <v>48</v>
      </c>
      <c r="V17">
        <v>1</v>
      </c>
      <c r="W17" t="s">
        <v>42</v>
      </c>
      <c r="X17" t="s">
        <v>42</v>
      </c>
      <c r="Y17" t="s">
        <v>42</v>
      </c>
      <c r="Z17" t="s">
        <v>42</v>
      </c>
      <c r="AA17" t="s">
        <v>42</v>
      </c>
      <c r="AB17" t="s">
        <v>42</v>
      </c>
      <c r="AC17" t="s">
        <v>42</v>
      </c>
      <c r="AD17" t="s">
        <v>52</v>
      </c>
      <c r="AE17" t="s">
        <v>53</v>
      </c>
      <c r="AI17" t="s">
        <v>42</v>
      </c>
      <c r="AJ17" t="s">
        <v>42</v>
      </c>
      <c r="AK17" t="s">
        <v>42</v>
      </c>
      <c r="AL17" t="s">
        <v>42</v>
      </c>
      <c r="AM17" t="s">
        <v>42</v>
      </c>
    </row>
    <row r="18" spans="1:39" x14ac:dyDescent="0.25">
      <c r="A18">
        <v>17</v>
      </c>
      <c r="B18">
        <v>0</v>
      </c>
      <c r="C18" t="s">
        <v>110</v>
      </c>
      <c r="D18">
        <v>64</v>
      </c>
      <c r="E18" t="s">
        <v>111</v>
      </c>
      <c r="G18">
        <v>0</v>
      </c>
      <c r="H18">
        <v>3278</v>
      </c>
      <c r="J18" t="s">
        <v>70</v>
      </c>
      <c r="K18" t="s">
        <v>71</v>
      </c>
      <c r="L18">
        <v>1</v>
      </c>
      <c r="N18">
        <v>0</v>
      </c>
      <c r="O18" t="s">
        <v>49</v>
      </c>
      <c r="Q18">
        <v>0</v>
      </c>
      <c r="R18">
        <v>0</v>
      </c>
      <c r="T18" t="s">
        <v>50</v>
      </c>
      <c r="U18" t="s">
        <v>51</v>
      </c>
      <c r="V18">
        <v>0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52</v>
      </c>
      <c r="AE18" t="s">
        <v>53</v>
      </c>
      <c r="AI18" t="s">
        <v>42</v>
      </c>
      <c r="AJ18" t="s">
        <v>42</v>
      </c>
      <c r="AK18" t="s">
        <v>42</v>
      </c>
      <c r="AL18" t="s">
        <v>42</v>
      </c>
      <c r="AM18" t="s">
        <v>42</v>
      </c>
    </row>
    <row r="19" spans="1:39" x14ac:dyDescent="0.25">
      <c r="A19">
        <v>18</v>
      </c>
      <c r="B19">
        <v>0</v>
      </c>
      <c r="C19" t="s">
        <v>112</v>
      </c>
      <c r="D19">
        <v>97</v>
      </c>
      <c r="E19" t="s">
        <v>113</v>
      </c>
      <c r="G19">
        <v>0</v>
      </c>
      <c r="H19">
        <v>2324</v>
      </c>
      <c r="J19" t="s">
        <v>114</v>
      </c>
      <c r="K19" t="s">
        <v>115</v>
      </c>
      <c r="L19">
        <v>0</v>
      </c>
      <c r="M19" t="s">
        <v>116</v>
      </c>
      <c r="N19">
        <v>92</v>
      </c>
      <c r="O19" t="s">
        <v>117</v>
      </c>
      <c r="Q19">
        <v>0</v>
      </c>
      <c r="R19">
        <v>2423</v>
      </c>
      <c r="T19" t="s">
        <v>47</v>
      </c>
      <c r="U19" t="s">
        <v>48</v>
      </c>
      <c r="V19">
        <v>1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52</v>
      </c>
      <c r="AE19" t="s">
        <v>53</v>
      </c>
      <c r="AI19" t="s">
        <v>42</v>
      </c>
      <c r="AJ19" t="s">
        <v>42</v>
      </c>
      <c r="AK19" t="s">
        <v>42</v>
      </c>
      <c r="AL19" t="s">
        <v>42</v>
      </c>
      <c r="AM19" t="s">
        <v>42</v>
      </c>
    </row>
    <row r="20" spans="1:39" x14ac:dyDescent="0.25">
      <c r="A20">
        <v>19</v>
      </c>
      <c r="B20">
        <v>0</v>
      </c>
      <c r="C20" t="s">
        <v>118</v>
      </c>
      <c r="D20">
        <v>111</v>
      </c>
      <c r="E20" t="s">
        <v>119</v>
      </c>
      <c r="G20">
        <v>0</v>
      </c>
      <c r="H20">
        <v>2725</v>
      </c>
      <c r="J20" t="s">
        <v>47</v>
      </c>
      <c r="K20" t="s">
        <v>48</v>
      </c>
      <c r="L20">
        <v>1</v>
      </c>
      <c r="N20">
        <v>0</v>
      </c>
      <c r="O20" t="s">
        <v>49</v>
      </c>
      <c r="Q20">
        <v>0</v>
      </c>
      <c r="R20">
        <v>0</v>
      </c>
      <c r="T20" t="s">
        <v>50</v>
      </c>
      <c r="U20" t="s">
        <v>51</v>
      </c>
      <c r="V20">
        <v>0</v>
      </c>
      <c r="W20" t="s">
        <v>42</v>
      </c>
      <c r="X20" t="s">
        <v>42</v>
      </c>
      <c r="Y20" t="s">
        <v>42</v>
      </c>
      <c r="Z20" t="s">
        <v>42</v>
      </c>
      <c r="AA20" t="s">
        <v>42</v>
      </c>
      <c r="AB20" t="s">
        <v>42</v>
      </c>
      <c r="AC20" t="s">
        <v>42</v>
      </c>
      <c r="AD20" t="s">
        <v>52</v>
      </c>
      <c r="AE20" t="s">
        <v>53</v>
      </c>
      <c r="AI20" t="s">
        <v>42</v>
      </c>
      <c r="AJ20" t="s">
        <v>42</v>
      </c>
      <c r="AK20" t="s">
        <v>42</v>
      </c>
      <c r="AL20" t="s">
        <v>42</v>
      </c>
      <c r="AM20" t="s">
        <v>42</v>
      </c>
    </row>
    <row r="21" spans="1:39" x14ac:dyDescent="0.25">
      <c r="A21">
        <v>20</v>
      </c>
      <c r="B21">
        <v>0</v>
      </c>
      <c r="D21">
        <v>0</v>
      </c>
      <c r="E21" t="s">
        <v>49</v>
      </c>
      <c r="G21">
        <v>0</v>
      </c>
      <c r="H21">
        <v>0</v>
      </c>
      <c r="J21" t="s">
        <v>50</v>
      </c>
      <c r="K21" t="s">
        <v>51</v>
      </c>
      <c r="L21">
        <v>0</v>
      </c>
      <c r="M21" t="s">
        <v>120</v>
      </c>
      <c r="N21">
        <v>77</v>
      </c>
      <c r="O21" t="s">
        <v>121</v>
      </c>
      <c r="Q21">
        <v>0</v>
      </c>
      <c r="R21">
        <v>2812</v>
      </c>
      <c r="T21" t="s">
        <v>70</v>
      </c>
      <c r="U21" t="s">
        <v>71</v>
      </c>
      <c r="V21">
        <v>1</v>
      </c>
      <c r="W21" t="s">
        <v>42</v>
      </c>
      <c r="X21" t="s">
        <v>42</v>
      </c>
      <c r="Y21" t="s">
        <v>42</v>
      </c>
      <c r="Z21" t="s">
        <v>42</v>
      </c>
      <c r="AA21" t="s">
        <v>42</v>
      </c>
      <c r="AB21" t="s">
        <v>42</v>
      </c>
      <c r="AC21" t="s">
        <v>42</v>
      </c>
      <c r="AD21" t="s">
        <v>52</v>
      </c>
      <c r="AE21" t="s">
        <v>53</v>
      </c>
      <c r="AI21" t="s">
        <v>42</v>
      </c>
      <c r="AJ21" t="s">
        <v>42</v>
      </c>
      <c r="AK21" t="s">
        <v>42</v>
      </c>
      <c r="AL21" t="s">
        <v>42</v>
      </c>
      <c r="AM21" t="s">
        <v>42</v>
      </c>
    </row>
    <row r="22" spans="1:39" x14ac:dyDescent="0.25">
      <c r="A22">
        <v>21</v>
      </c>
      <c r="B22">
        <v>0</v>
      </c>
      <c r="C22" t="s">
        <v>122</v>
      </c>
      <c r="D22">
        <v>73</v>
      </c>
      <c r="E22" t="s">
        <v>123</v>
      </c>
      <c r="G22">
        <v>0</v>
      </c>
      <c r="H22">
        <v>2951</v>
      </c>
      <c r="J22" t="s">
        <v>60</v>
      </c>
      <c r="K22" t="s">
        <v>61</v>
      </c>
      <c r="L22">
        <v>1</v>
      </c>
      <c r="N22">
        <v>0</v>
      </c>
      <c r="O22" t="s">
        <v>49</v>
      </c>
      <c r="Q22">
        <v>0</v>
      </c>
      <c r="R22">
        <v>0</v>
      </c>
      <c r="T22" t="s">
        <v>50</v>
      </c>
      <c r="U22" t="s">
        <v>51</v>
      </c>
      <c r="V22">
        <v>0</v>
      </c>
      <c r="W22" t="s">
        <v>42</v>
      </c>
      <c r="X22" t="s">
        <v>42</v>
      </c>
      <c r="Y22" t="s">
        <v>42</v>
      </c>
      <c r="Z22" t="s">
        <v>42</v>
      </c>
      <c r="AA22" t="s">
        <v>42</v>
      </c>
      <c r="AB22" t="s">
        <v>42</v>
      </c>
      <c r="AC22" t="s">
        <v>42</v>
      </c>
      <c r="AD22" t="s">
        <v>52</v>
      </c>
      <c r="AE22" t="s">
        <v>53</v>
      </c>
      <c r="AI22" t="s">
        <v>42</v>
      </c>
      <c r="AJ22" t="s">
        <v>42</v>
      </c>
      <c r="AK22" t="s">
        <v>42</v>
      </c>
      <c r="AL22" t="s">
        <v>42</v>
      </c>
      <c r="AM22" t="s">
        <v>42</v>
      </c>
    </row>
    <row r="23" spans="1:39" x14ac:dyDescent="0.25">
      <c r="A23">
        <v>22</v>
      </c>
      <c r="B23">
        <v>0</v>
      </c>
      <c r="D23">
        <v>0</v>
      </c>
      <c r="E23" t="s">
        <v>49</v>
      </c>
      <c r="G23">
        <v>0</v>
      </c>
      <c r="H23">
        <v>0</v>
      </c>
      <c r="J23" t="s">
        <v>50</v>
      </c>
      <c r="K23" t="s">
        <v>51</v>
      </c>
      <c r="L23">
        <v>0</v>
      </c>
      <c r="M23" t="s">
        <v>124</v>
      </c>
      <c r="N23">
        <v>84</v>
      </c>
      <c r="O23" t="s">
        <v>125</v>
      </c>
      <c r="Q23">
        <v>0</v>
      </c>
      <c r="R23">
        <v>2647</v>
      </c>
      <c r="T23" t="s">
        <v>126</v>
      </c>
      <c r="U23" t="s">
        <v>127</v>
      </c>
      <c r="V23">
        <v>1</v>
      </c>
      <c r="W23" t="s">
        <v>42</v>
      </c>
      <c r="X23" t="s">
        <v>42</v>
      </c>
      <c r="Y23" t="s">
        <v>42</v>
      </c>
      <c r="Z23" t="s">
        <v>42</v>
      </c>
      <c r="AA23" t="s">
        <v>42</v>
      </c>
      <c r="AB23" t="s">
        <v>42</v>
      </c>
      <c r="AC23" t="s">
        <v>42</v>
      </c>
      <c r="AD23" t="s">
        <v>52</v>
      </c>
      <c r="AE23" t="s">
        <v>53</v>
      </c>
      <c r="AI23" t="s">
        <v>42</v>
      </c>
      <c r="AJ23" t="s">
        <v>42</v>
      </c>
      <c r="AK23" t="s">
        <v>42</v>
      </c>
      <c r="AL23" t="s">
        <v>42</v>
      </c>
      <c r="AM23" t="s">
        <v>42</v>
      </c>
    </row>
    <row r="24" spans="1:39" x14ac:dyDescent="0.25">
      <c r="A24">
        <v>23</v>
      </c>
      <c r="B24">
        <v>0</v>
      </c>
      <c r="C24" t="s">
        <v>128</v>
      </c>
      <c r="D24">
        <v>89</v>
      </c>
      <c r="E24" t="s">
        <v>129</v>
      </c>
      <c r="G24">
        <v>0</v>
      </c>
      <c r="H24">
        <v>2477</v>
      </c>
      <c r="J24" t="s">
        <v>130</v>
      </c>
      <c r="K24" t="s">
        <v>131</v>
      </c>
      <c r="L24">
        <v>1</v>
      </c>
      <c r="N24">
        <v>0</v>
      </c>
      <c r="O24" t="s">
        <v>49</v>
      </c>
      <c r="Q24">
        <v>0</v>
      </c>
      <c r="R24">
        <v>0</v>
      </c>
      <c r="T24" t="s">
        <v>50</v>
      </c>
      <c r="U24" t="s">
        <v>51</v>
      </c>
      <c r="V24">
        <v>0</v>
      </c>
      <c r="W24" t="s">
        <v>42</v>
      </c>
      <c r="X24" t="s">
        <v>42</v>
      </c>
      <c r="Y24" t="s">
        <v>42</v>
      </c>
      <c r="Z24" t="s">
        <v>42</v>
      </c>
      <c r="AA24" t="s">
        <v>42</v>
      </c>
      <c r="AB24" t="s">
        <v>42</v>
      </c>
      <c r="AC24" t="s">
        <v>42</v>
      </c>
      <c r="AD24" t="s">
        <v>52</v>
      </c>
      <c r="AE24" t="s">
        <v>53</v>
      </c>
      <c r="AI24" t="s">
        <v>42</v>
      </c>
      <c r="AJ24" t="s">
        <v>42</v>
      </c>
      <c r="AK24" t="s">
        <v>42</v>
      </c>
      <c r="AL24" t="s">
        <v>42</v>
      </c>
      <c r="AM24" t="s">
        <v>42</v>
      </c>
    </row>
    <row r="25" spans="1:39" x14ac:dyDescent="0.25">
      <c r="A25">
        <v>24</v>
      </c>
      <c r="B25">
        <v>0</v>
      </c>
      <c r="D25">
        <v>0</v>
      </c>
      <c r="E25" t="s">
        <v>49</v>
      </c>
      <c r="G25">
        <v>0</v>
      </c>
      <c r="H25">
        <v>0</v>
      </c>
      <c r="J25" t="s">
        <v>50</v>
      </c>
      <c r="K25" t="s">
        <v>51</v>
      </c>
      <c r="L25">
        <v>0</v>
      </c>
      <c r="M25" t="s">
        <v>132</v>
      </c>
      <c r="N25">
        <v>68</v>
      </c>
      <c r="O25" t="s">
        <v>133</v>
      </c>
      <c r="Q25">
        <v>0</v>
      </c>
      <c r="R25">
        <v>3047</v>
      </c>
      <c r="T25" t="s">
        <v>100</v>
      </c>
      <c r="U25" t="s">
        <v>101</v>
      </c>
      <c r="V25">
        <v>1</v>
      </c>
      <c r="W25" t="s">
        <v>42</v>
      </c>
      <c r="X25" t="s">
        <v>42</v>
      </c>
      <c r="Y25" t="s">
        <v>42</v>
      </c>
      <c r="Z25" t="s">
        <v>42</v>
      </c>
      <c r="AA25" t="s">
        <v>42</v>
      </c>
      <c r="AB25" t="s">
        <v>42</v>
      </c>
      <c r="AC25" t="s">
        <v>42</v>
      </c>
      <c r="AD25" t="s">
        <v>52</v>
      </c>
      <c r="AE25" t="s">
        <v>53</v>
      </c>
      <c r="AI25" t="s">
        <v>42</v>
      </c>
      <c r="AJ25" t="s">
        <v>42</v>
      </c>
      <c r="AK25" t="s">
        <v>42</v>
      </c>
      <c r="AL25" t="s">
        <v>42</v>
      </c>
      <c r="AM25" t="s">
        <v>42</v>
      </c>
    </row>
    <row r="26" spans="1:39" x14ac:dyDescent="0.25">
      <c r="A26">
        <v>25</v>
      </c>
      <c r="B26">
        <v>0</v>
      </c>
      <c r="C26" t="s">
        <v>134</v>
      </c>
      <c r="D26">
        <v>69</v>
      </c>
      <c r="E26" t="s">
        <v>135</v>
      </c>
      <c r="G26">
        <v>0</v>
      </c>
      <c r="H26">
        <v>3031</v>
      </c>
      <c r="J26" t="s">
        <v>136</v>
      </c>
      <c r="K26" t="s">
        <v>137</v>
      </c>
      <c r="L26">
        <v>1</v>
      </c>
      <c r="N26">
        <v>0</v>
      </c>
      <c r="O26" t="s">
        <v>49</v>
      </c>
      <c r="Q26">
        <v>0</v>
      </c>
      <c r="R26">
        <v>0</v>
      </c>
      <c r="T26" t="s">
        <v>50</v>
      </c>
      <c r="U26" t="s">
        <v>51</v>
      </c>
      <c r="V26">
        <v>0</v>
      </c>
      <c r="W26" t="s">
        <v>42</v>
      </c>
      <c r="X26" t="s">
        <v>42</v>
      </c>
      <c r="Y26" t="s">
        <v>42</v>
      </c>
      <c r="Z26" t="s">
        <v>42</v>
      </c>
      <c r="AA26" t="s">
        <v>42</v>
      </c>
      <c r="AB26" t="s">
        <v>42</v>
      </c>
      <c r="AC26" t="s">
        <v>42</v>
      </c>
      <c r="AD26" t="s">
        <v>52</v>
      </c>
      <c r="AE26" t="s">
        <v>53</v>
      </c>
      <c r="AI26" t="s">
        <v>42</v>
      </c>
      <c r="AJ26" t="s">
        <v>42</v>
      </c>
      <c r="AK26" t="s">
        <v>42</v>
      </c>
      <c r="AL26" t="s">
        <v>42</v>
      </c>
      <c r="AM26" t="s">
        <v>42</v>
      </c>
    </row>
    <row r="27" spans="1:39" x14ac:dyDescent="0.25">
      <c r="A27">
        <v>26</v>
      </c>
      <c r="B27">
        <v>0</v>
      </c>
      <c r="D27">
        <v>0</v>
      </c>
      <c r="E27" t="s">
        <v>49</v>
      </c>
      <c r="G27">
        <v>0</v>
      </c>
      <c r="H27">
        <v>0</v>
      </c>
      <c r="J27" t="s">
        <v>50</v>
      </c>
      <c r="K27" t="s">
        <v>51</v>
      </c>
      <c r="L27">
        <v>0</v>
      </c>
      <c r="M27" t="s">
        <v>138</v>
      </c>
      <c r="N27">
        <v>88</v>
      </c>
      <c r="O27" t="s">
        <v>139</v>
      </c>
      <c r="Q27">
        <v>0</v>
      </c>
      <c r="R27">
        <v>2491</v>
      </c>
      <c r="T27" t="s">
        <v>56</v>
      </c>
      <c r="U27" t="s">
        <v>57</v>
      </c>
      <c r="V27">
        <v>1</v>
      </c>
      <c r="W27" t="s">
        <v>42</v>
      </c>
      <c r="X27" t="s">
        <v>42</v>
      </c>
      <c r="Y27" t="s">
        <v>42</v>
      </c>
      <c r="Z27" t="s">
        <v>42</v>
      </c>
      <c r="AA27" t="s">
        <v>42</v>
      </c>
      <c r="AB27" t="s">
        <v>42</v>
      </c>
      <c r="AC27" t="s">
        <v>42</v>
      </c>
      <c r="AD27" t="s">
        <v>52</v>
      </c>
      <c r="AE27" t="s">
        <v>53</v>
      </c>
      <c r="AI27" t="s">
        <v>42</v>
      </c>
      <c r="AJ27" t="s">
        <v>42</v>
      </c>
      <c r="AK27" t="s">
        <v>42</v>
      </c>
      <c r="AL27" t="s">
        <v>42</v>
      </c>
      <c r="AM27" t="s">
        <v>42</v>
      </c>
    </row>
    <row r="28" spans="1:39" x14ac:dyDescent="0.25">
      <c r="A28">
        <v>27</v>
      </c>
      <c r="B28">
        <v>0</v>
      </c>
      <c r="C28" t="s">
        <v>140</v>
      </c>
      <c r="D28">
        <v>85</v>
      </c>
      <c r="E28" t="s">
        <v>141</v>
      </c>
      <c r="G28">
        <v>0</v>
      </c>
      <c r="H28">
        <v>2619</v>
      </c>
      <c r="J28" t="s">
        <v>142</v>
      </c>
      <c r="K28" t="s">
        <v>143</v>
      </c>
      <c r="L28">
        <v>1</v>
      </c>
      <c r="N28">
        <v>0</v>
      </c>
      <c r="O28" t="s">
        <v>49</v>
      </c>
      <c r="Q28">
        <v>0</v>
      </c>
      <c r="R28">
        <v>0</v>
      </c>
      <c r="T28" t="s">
        <v>50</v>
      </c>
      <c r="U28" t="s">
        <v>51</v>
      </c>
      <c r="V28">
        <v>0</v>
      </c>
      <c r="W28" t="s">
        <v>42</v>
      </c>
      <c r="X28" t="s">
        <v>42</v>
      </c>
      <c r="Y28" t="s">
        <v>42</v>
      </c>
      <c r="Z28" t="s">
        <v>42</v>
      </c>
      <c r="AA28" t="s">
        <v>42</v>
      </c>
      <c r="AB28" t="s">
        <v>42</v>
      </c>
      <c r="AC28" t="s">
        <v>42</v>
      </c>
      <c r="AD28" t="s">
        <v>52</v>
      </c>
      <c r="AE28" t="s">
        <v>53</v>
      </c>
      <c r="AI28" t="s">
        <v>42</v>
      </c>
      <c r="AJ28" t="s">
        <v>42</v>
      </c>
      <c r="AK28" t="s">
        <v>42</v>
      </c>
      <c r="AL28" t="s">
        <v>42</v>
      </c>
      <c r="AM28" t="s">
        <v>42</v>
      </c>
    </row>
    <row r="29" spans="1:39" x14ac:dyDescent="0.25">
      <c r="A29">
        <v>28</v>
      </c>
      <c r="B29">
        <v>0</v>
      </c>
      <c r="D29">
        <v>0</v>
      </c>
      <c r="E29" t="s">
        <v>49</v>
      </c>
      <c r="G29">
        <v>0</v>
      </c>
      <c r="H29">
        <v>0</v>
      </c>
      <c r="J29" t="s">
        <v>50</v>
      </c>
      <c r="K29" t="s">
        <v>51</v>
      </c>
      <c r="L29">
        <v>0</v>
      </c>
      <c r="M29" t="s">
        <v>144</v>
      </c>
      <c r="N29">
        <v>72</v>
      </c>
      <c r="O29" t="s">
        <v>145</v>
      </c>
      <c r="Q29">
        <v>0</v>
      </c>
      <c r="R29">
        <v>2975</v>
      </c>
      <c r="T29" t="s">
        <v>94</v>
      </c>
      <c r="U29" t="s">
        <v>95</v>
      </c>
      <c r="V29">
        <v>1</v>
      </c>
      <c r="W29" t="s">
        <v>42</v>
      </c>
      <c r="X29" t="s">
        <v>42</v>
      </c>
      <c r="Y29" t="s">
        <v>42</v>
      </c>
      <c r="Z29" t="s">
        <v>42</v>
      </c>
      <c r="AA29" t="s">
        <v>42</v>
      </c>
      <c r="AB29" t="s">
        <v>42</v>
      </c>
      <c r="AC29" t="s">
        <v>42</v>
      </c>
      <c r="AD29" t="s">
        <v>52</v>
      </c>
      <c r="AE29" t="s">
        <v>53</v>
      </c>
      <c r="AI29" t="s">
        <v>42</v>
      </c>
      <c r="AJ29" t="s">
        <v>42</v>
      </c>
      <c r="AK29" t="s">
        <v>42</v>
      </c>
      <c r="AL29" t="s">
        <v>42</v>
      </c>
      <c r="AM29" t="s">
        <v>42</v>
      </c>
    </row>
    <row r="30" spans="1:39" x14ac:dyDescent="0.25">
      <c r="A30">
        <v>29</v>
      </c>
      <c r="B30">
        <v>0</v>
      </c>
      <c r="C30" t="s">
        <v>146</v>
      </c>
      <c r="D30">
        <v>78</v>
      </c>
      <c r="E30" t="s">
        <v>147</v>
      </c>
      <c r="G30">
        <v>0</v>
      </c>
      <c r="H30">
        <v>2779</v>
      </c>
      <c r="J30" t="s">
        <v>130</v>
      </c>
      <c r="K30" t="s">
        <v>131</v>
      </c>
      <c r="L30">
        <v>1</v>
      </c>
      <c r="N30">
        <v>0</v>
      </c>
      <c r="O30" t="s">
        <v>49</v>
      </c>
      <c r="Q30">
        <v>0</v>
      </c>
      <c r="R30">
        <v>0</v>
      </c>
      <c r="T30" t="s">
        <v>50</v>
      </c>
      <c r="U30" t="s">
        <v>51</v>
      </c>
      <c r="V30">
        <v>0</v>
      </c>
      <c r="W30" t="s">
        <v>42</v>
      </c>
      <c r="X30" t="s">
        <v>42</v>
      </c>
      <c r="Y30" t="s">
        <v>42</v>
      </c>
      <c r="Z30" t="s">
        <v>42</v>
      </c>
      <c r="AA30" t="s">
        <v>42</v>
      </c>
      <c r="AB30" t="s">
        <v>42</v>
      </c>
      <c r="AC30" t="s">
        <v>42</v>
      </c>
      <c r="AD30" t="s">
        <v>52</v>
      </c>
      <c r="AE30" t="s">
        <v>53</v>
      </c>
      <c r="AI30" t="s">
        <v>42</v>
      </c>
      <c r="AJ30" t="s">
        <v>42</v>
      </c>
      <c r="AK30" t="s">
        <v>42</v>
      </c>
      <c r="AL30" t="s">
        <v>42</v>
      </c>
      <c r="AM30" t="s">
        <v>42</v>
      </c>
    </row>
    <row r="31" spans="1:39" x14ac:dyDescent="0.25">
      <c r="A31">
        <v>30</v>
      </c>
      <c r="B31">
        <v>0</v>
      </c>
      <c r="D31">
        <v>0</v>
      </c>
      <c r="E31" t="s">
        <v>49</v>
      </c>
      <c r="G31">
        <v>0</v>
      </c>
      <c r="H31">
        <v>0</v>
      </c>
      <c r="J31" t="s">
        <v>50</v>
      </c>
      <c r="K31" t="s">
        <v>51</v>
      </c>
      <c r="L31">
        <v>0</v>
      </c>
      <c r="M31" t="s">
        <v>148</v>
      </c>
      <c r="N31">
        <v>81</v>
      </c>
      <c r="O31" t="s">
        <v>149</v>
      </c>
      <c r="Q31">
        <v>0</v>
      </c>
      <c r="R31">
        <v>2740</v>
      </c>
      <c r="T31" t="s">
        <v>114</v>
      </c>
      <c r="U31" t="s">
        <v>115</v>
      </c>
      <c r="V31">
        <v>1</v>
      </c>
      <c r="W31" t="s">
        <v>42</v>
      </c>
      <c r="X31" t="s">
        <v>42</v>
      </c>
      <c r="Y31" t="s">
        <v>42</v>
      </c>
      <c r="Z31" t="s">
        <v>42</v>
      </c>
      <c r="AA31" t="s">
        <v>42</v>
      </c>
      <c r="AB31" t="s">
        <v>42</v>
      </c>
      <c r="AC31" t="s">
        <v>42</v>
      </c>
      <c r="AD31" t="s">
        <v>52</v>
      </c>
      <c r="AE31" t="s">
        <v>53</v>
      </c>
      <c r="AI31" t="s">
        <v>42</v>
      </c>
      <c r="AJ31" t="s">
        <v>42</v>
      </c>
      <c r="AK31" t="s">
        <v>42</v>
      </c>
      <c r="AL31" t="s">
        <v>42</v>
      </c>
      <c r="AM31" t="s">
        <v>42</v>
      </c>
    </row>
    <row r="32" spans="1:39" x14ac:dyDescent="0.25">
      <c r="A32">
        <v>31</v>
      </c>
      <c r="B32">
        <v>0</v>
      </c>
      <c r="C32" t="s">
        <v>150</v>
      </c>
      <c r="D32">
        <v>93</v>
      </c>
      <c r="E32" t="s">
        <v>151</v>
      </c>
      <c r="G32">
        <v>0</v>
      </c>
      <c r="H32">
        <v>2421</v>
      </c>
      <c r="J32" t="s">
        <v>136</v>
      </c>
      <c r="K32" t="s">
        <v>137</v>
      </c>
      <c r="L32">
        <v>0</v>
      </c>
      <c r="M32" t="s">
        <v>152</v>
      </c>
      <c r="N32">
        <v>96</v>
      </c>
      <c r="O32" t="s">
        <v>153</v>
      </c>
      <c r="Q32">
        <v>0</v>
      </c>
      <c r="R32">
        <v>2344</v>
      </c>
      <c r="T32" t="s">
        <v>47</v>
      </c>
      <c r="U32" t="s">
        <v>48</v>
      </c>
      <c r="V32">
        <v>1</v>
      </c>
      <c r="W32" t="s">
        <v>42</v>
      </c>
      <c r="X32" t="s">
        <v>42</v>
      </c>
      <c r="Y32" t="s">
        <v>42</v>
      </c>
      <c r="Z32" t="s">
        <v>42</v>
      </c>
      <c r="AA32" t="s">
        <v>42</v>
      </c>
      <c r="AB32" t="s">
        <v>42</v>
      </c>
      <c r="AC32" t="s">
        <v>42</v>
      </c>
      <c r="AD32" t="s">
        <v>52</v>
      </c>
      <c r="AE32" t="s">
        <v>53</v>
      </c>
      <c r="AI32" t="s">
        <v>42</v>
      </c>
      <c r="AJ32" t="s">
        <v>42</v>
      </c>
      <c r="AK32" t="s">
        <v>42</v>
      </c>
      <c r="AL32" t="s">
        <v>42</v>
      </c>
      <c r="AM32" t="s">
        <v>42</v>
      </c>
    </row>
    <row r="33" spans="1:39" x14ac:dyDescent="0.25">
      <c r="A33">
        <v>32</v>
      </c>
      <c r="B33">
        <v>0</v>
      </c>
      <c r="D33">
        <v>0</v>
      </c>
      <c r="E33" t="s">
        <v>49</v>
      </c>
      <c r="G33">
        <v>0</v>
      </c>
      <c r="H33">
        <v>0</v>
      </c>
      <c r="J33" t="s">
        <v>50</v>
      </c>
      <c r="K33" t="s">
        <v>51</v>
      </c>
      <c r="L33">
        <v>0</v>
      </c>
      <c r="M33" t="s">
        <v>154</v>
      </c>
      <c r="N33">
        <v>63</v>
      </c>
      <c r="O33" t="s">
        <v>155</v>
      </c>
      <c r="Q33">
        <v>0</v>
      </c>
      <c r="R33">
        <v>3326</v>
      </c>
      <c r="T33" t="s">
        <v>70</v>
      </c>
      <c r="U33" t="s">
        <v>71</v>
      </c>
      <c r="V33">
        <v>1</v>
      </c>
      <c r="W33" t="s">
        <v>42</v>
      </c>
      <c r="X33" t="s">
        <v>42</v>
      </c>
      <c r="Y33" t="s">
        <v>42</v>
      </c>
      <c r="Z33" t="s">
        <v>42</v>
      </c>
      <c r="AA33" t="s">
        <v>42</v>
      </c>
      <c r="AB33" t="s">
        <v>42</v>
      </c>
      <c r="AC33" t="s">
        <v>42</v>
      </c>
      <c r="AD33" t="s">
        <v>52</v>
      </c>
      <c r="AE33" t="s">
        <v>53</v>
      </c>
      <c r="AI33" t="s">
        <v>42</v>
      </c>
      <c r="AJ33" t="s">
        <v>42</v>
      </c>
      <c r="AK33" t="s">
        <v>42</v>
      </c>
      <c r="AL33" t="s">
        <v>42</v>
      </c>
      <c r="AM33" t="s">
        <v>42</v>
      </c>
    </row>
    <row r="34" spans="1:39" x14ac:dyDescent="0.25">
      <c r="A34">
        <v>33</v>
      </c>
      <c r="B34">
        <v>0</v>
      </c>
      <c r="C34" t="s">
        <v>45</v>
      </c>
      <c r="D34">
        <v>62</v>
      </c>
      <c r="E34" t="s">
        <v>46</v>
      </c>
      <c r="G34">
        <v>0</v>
      </c>
      <c r="H34">
        <v>3334</v>
      </c>
      <c r="J34" t="s">
        <v>47</v>
      </c>
      <c r="K34" t="s">
        <v>48</v>
      </c>
      <c r="L34">
        <v>1</v>
      </c>
      <c r="M34" t="s">
        <v>54</v>
      </c>
      <c r="N34">
        <v>95</v>
      </c>
      <c r="O34" t="s">
        <v>55</v>
      </c>
      <c r="Q34">
        <v>0</v>
      </c>
      <c r="R34">
        <v>2360</v>
      </c>
      <c r="T34" t="s">
        <v>56</v>
      </c>
      <c r="U34" t="s">
        <v>57</v>
      </c>
      <c r="V34">
        <v>0</v>
      </c>
      <c r="W34" t="s">
        <v>42</v>
      </c>
      <c r="X34" t="s">
        <v>42</v>
      </c>
      <c r="Y34" t="s">
        <v>42</v>
      </c>
      <c r="Z34" t="s">
        <v>42</v>
      </c>
      <c r="AA34" t="s">
        <v>42</v>
      </c>
      <c r="AB34" t="s">
        <v>42</v>
      </c>
      <c r="AC34" t="s">
        <v>42</v>
      </c>
      <c r="AD34" t="s">
        <v>52</v>
      </c>
      <c r="AE34" t="s">
        <v>53</v>
      </c>
      <c r="AI34" t="s">
        <v>42</v>
      </c>
      <c r="AJ34" t="s">
        <v>42</v>
      </c>
      <c r="AK34" t="s">
        <v>42</v>
      </c>
      <c r="AL34" t="s">
        <v>42</v>
      </c>
      <c r="AM34" t="s">
        <v>42</v>
      </c>
    </row>
    <row r="35" spans="1:39" x14ac:dyDescent="0.25">
      <c r="A35">
        <v>34</v>
      </c>
      <c r="B35">
        <v>0</v>
      </c>
      <c r="C35" t="s">
        <v>62</v>
      </c>
      <c r="D35">
        <v>80</v>
      </c>
      <c r="E35" t="s">
        <v>63</v>
      </c>
      <c r="G35">
        <v>0</v>
      </c>
      <c r="H35">
        <v>2743</v>
      </c>
      <c r="J35" t="s">
        <v>47</v>
      </c>
      <c r="K35" t="s">
        <v>48</v>
      </c>
      <c r="L35">
        <v>0</v>
      </c>
      <c r="M35" t="s">
        <v>64</v>
      </c>
      <c r="N35">
        <v>79</v>
      </c>
      <c r="O35" t="s">
        <v>65</v>
      </c>
      <c r="Q35">
        <v>0</v>
      </c>
      <c r="R35">
        <v>2757</v>
      </c>
      <c r="T35" t="s">
        <v>66</v>
      </c>
      <c r="U35" t="s">
        <v>67</v>
      </c>
      <c r="V35">
        <v>1</v>
      </c>
      <c r="W35" t="s">
        <v>42</v>
      </c>
      <c r="X35" t="s">
        <v>42</v>
      </c>
      <c r="Y35" t="s">
        <v>42</v>
      </c>
      <c r="Z35" t="s">
        <v>42</v>
      </c>
      <c r="AA35" t="s">
        <v>42</v>
      </c>
      <c r="AB35" t="s">
        <v>42</v>
      </c>
      <c r="AC35" t="s">
        <v>42</v>
      </c>
      <c r="AD35" t="s">
        <v>52</v>
      </c>
      <c r="AE35" t="s">
        <v>53</v>
      </c>
      <c r="AI35" t="s">
        <v>42</v>
      </c>
      <c r="AJ35" t="s">
        <v>42</v>
      </c>
      <c r="AK35" t="s">
        <v>42</v>
      </c>
      <c r="AL35" t="s">
        <v>42</v>
      </c>
      <c r="AM35" t="s">
        <v>42</v>
      </c>
    </row>
    <row r="36" spans="1:39" x14ac:dyDescent="0.25">
      <c r="A36">
        <v>35</v>
      </c>
      <c r="B36">
        <v>0</v>
      </c>
      <c r="C36" t="s">
        <v>68</v>
      </c>
      <c r="D36">
        <v>71</v>
      </c>
      <c r="E36" t="s">
        <v>69</v>
      </c>
      <c r="G36">
        <v>0</v>
      </c>
      <c r="H36">
        <v>2999</v>
      </c>
      <c r="J36" t="s">
        <v>70</v>
      </c>
      <c r="K36" t="s">
        <v>71</v>
      </c>
      <c r="L36">
        <v>0</v>
      </c>
      <c r="M36" t="s">
        <v>72</v>
      </c>
      <c r="N36">
        <v>86</v>
      </c>
      <c r="O36" t="s">
        <v>73</v>
      </c>
      <c r="Q36">
        <v>0</v>
      </c>
      <c r="R36">
        <v>2608</v>
      </c>
      <c r="T36" t="s">
        <v>74</v>
      </c>
      <c r="U36" t="s">
        <v>75</v>
      </c>
      <c r="V36">
        <v>1</v>
      </c>
      <c r="W36" t="s">
        <v>42</v>
      </c>
      <c r="X36" t="s">
        <v>42</v>
      </c>
      <c r="Y36" t="s">
        <v>42</v>
      </c>
      <c r="Z36" t="s">
        <v>42</v>
      </c>
      <c r="AA36" t="s">
        <v>42</v>
      </c>
      <c r="AB36" t="s">
        <v>42</v>
      </c>
      <c r="AC36" t="s">
        <v>42</v>
      </c>
      <c r="AD36" t="s">
        <v>52</v>
      </c>
      <c r="AE36" t="s">
        <v>53</v>
      </c>
      <c r="AI36" t="s">
        <v>42</v>
      </c>
      <c r="AJ36" t="s">
        <v>42</v>
      </c>
      <c r="AK36" t="s">
        <v>42</v>
      </c>
      <c r="AL36" t="s">
        <v>42</v>
      </c>
      <c r="AM36" t="s">
        <v>42</v>
      </c>
    </row>
    <row r="37" spans="1:39" x14ac:dyDescent="0.25">
      <c r="A37">
        <v>36</v>
      </c>
      <c r="B37">
        <v>0</v>
      </c>
      <c r="C37" t="s">
        <v>76</v>
      </c>
      <c r="D37">
        <v>87</v>
      </c>
      <c r="E37" t="s">
        <v>77</v>
      </c>
      <c r="G37">
        <v>0</v>
      </c>
      <c r="H37">
        <v>2593</v>
      </c>
      <c r="J37" t="s">
        <v>78</v>
      </c>
      <c r="K37" t="s">
        <v>79</v>
      </c>
      <c r="L37">
        <v>0</v>
      </c>
      <c r="M37" t="s">
        <v>80</v>
      </c>
      <c r="N37">
        <v>70</v>
      </c>
      <c r="O37" t="s">
        <v>81</v>
      </c>
      <c r="Q37">
        <v>0</v>
      </c>
      <c r="R37">
        <v>3004</v>
      </c>
      <c r="T37" t="s">
        <v>70</v>
      </c>
      <c r="U37" t="s">
        <v>71</v>
      </c>
      <c r="V37">
        <v>1</v>
      </c>
      <c r="W37" t="s">
        <v>42</v>
      </c>
      <c r="X37" t="s">
        <v>42</v>
      </c>
      <c r="Y37" t="s">
        <v>42</v>
      </c>
      <c r="Z37" t="s">
        <v>42</v>
      </c>
      <c r="AA37" t="s">
        <v>42</v>
      </c>
      <c r="AB37" t="s">
        <v>42</v>
      </c>
      <c r="AC37" t="s">
        <v>42</v>
      </c>
      <c r="AD37" t="s">
        <v>52</v>
      </c>
      <c r="AE37" t="s">
        <v>53</v>
      </c>
      <c r="AI37" t="s">
        <v>42</v>
      </c>
      <c r="AJ37" t="s">
        <v>42</v>
      </c>
      <c r="AK37" t="s">
        <v>42</v>
      </c>
      <c r="AL37" t="s">
        <v>42</v>
      </c>
      <c r="AM37" t="s">
        <v>42</v>
      </c>
    </row>
    <row r="38" spans="1:39" x14ac:dyDescent="0.25">
      <c r="A38">
        <v>37</v>
      </c>
      <c r="B38">
        <v>0</v>
      </c>
      <c r="C38" t="s">
        <v>82</v>
      </c>
      <c r="D38">
        <v>67</v>
      </c>
      <c r="E38" t="s">
        <v>83</v>
      </c>
      <c r="G38">
        <v>0</v>
      </c>
      <c r="H38">
        <v>3173</v>
      </c>
      <c r="J38" t="s">
        <v>84</v>
      </c>
      <c r="K38" t="s">
        <v>85</v>
      </c>
      <c r="L38">
        <v>1</v>
      </c>
      <c r="M38" t="s">
        <v>86</v>
      </c>
      <c r="N38">
        <v>90</v>
      </c>
      <c r="O38" t="s">
        <v>87</v>
      </c>
      <c r="Q38">
        <v>0</v>
      </c>
      <c r="R38">
        <v>2467</v>
      </c>
      <c r="T38" t="s">
        <v>88</v>
      </c>
      <c r="U38" t="s">
        <v>89</v>
      </c>
      <c r="V38">
        <v>0</v>
      </c>
      <c r="W38" t="s">
        <v>42</v>
      </c>
      <c r="X38" t="s">
        <v>42</v>
      </c>
      <c r="Y38" t="s">
        <v>42</v>
      </c>
      <c r="Z38" t="s">
        <v>42</v>
      </c>
      <c r="AA38" t="s">
        <v>42</v>
      </c>
      <c r="AB38" t="s">
        <v>42</v>
      </c>
      <c r="AC38" t="s">
        <v>42</v>
      </c>
      <c r="AD38" t="s">
        <v>52</v>
      </c>
      <c r="AE38" t="s">
        <v>53</v>
      </c>
      <c r="AI38" t="s">
        <v>42</v>
      </c>
      <c r="AJ38" t="s">
        <v>42</v>
      </c>
      <c r="AK38" t="s">
        <v>42</v>
      </c>
      <c r="AL38" t="s">
        <v>42</v>
      </c>
      <c r="AM38" t="s">
        <v>42</v>
      </c>
    </row>
    <row r="39" spans="1:39" x14ac:dyDescent="0.25">
      <c r="A39">
        <v>38</v>
      </c>
      <c r="B39">
        <v>0</v>
      </c>
      <c r="C39" t="s">
        <v>90</v>
      </c>
      <c r="D39">
        <v>83</v>
      </c>
      <c r="E39" t="s">
        <v>91</v>
      </c>
      <c r="G39">
        <v>0</v>
      </c>
      <c r="H39">
        <v>2648</v>
      </c>
      <c r="J39" t="s">
        <v>47</v>
      </c>
      <c r="K39" t="s">
        <v>48</v>
      </c>
      <c r="L39">
        <v>0</v>
      </c>
      <c r="M39" t="s">
        <v>92</v>
      </c>
      <c r="N39">
        <v>75</v>
      </c>
      <c r="O39" t="s">
        <v>93</v>
      </c>
      <c r="Q39">
        <v>0</v>
      </c>
      <c r="R39">
        <v>2834</v>
      </c>
      <c r="T39" t="s">
        <v>94</v>
      </c>
      <c r="U39" t="s">
        <v>95</v>
      </c>
      <c r="V39">
        <v>1</v>
      </c>
      <c r="W39" t="s">
        <v>42</v>
      </c>
      <c r="X39" t="s">
        <v>42</v>
      </c>
      <c r="Y39" t="s">
        <v>42</v>
      </c>
      <c r="Z39" t="s">
        <v>42</v>
      </c>
      <c r="AA39" t="s">
        <v>42</v>
      </c>
      <c r="AB39" t="s">
        <v>42</v>
      </c>
      <c r="AC39" t="s">
        <v>42</v>
      </c>
      <c r="AD39" t="s">
        <v>52</v>
      </c>
      <c r="AE39" t="s">
        <v>53</v>
      </c>
      <c r="AI39" t="s">
        <v>42</v>
      </c>
      <c r="AJ39" t="s">
        <v>42</v>
      </c>
      <c r="AK39" t="s">
        <v>42</v>
      </c>
      <c r="AL39" t="s">
        <v>42</v>
      </c>
      <c r="AM39" t="s">
        <v>42</v>
      </c>
    </row>
    <row r="40" spans="1:39" x14ac:dyDescent="0.25">
      <c r="A40">
        <v>39</v>
      </c>
      <c r="B40">
        <v>0</v>
      </c>
      <c r="C40" t="s">
        <v>96</v>
      </c>
      <c r="D40">
        <v>76</v>
      </c>
      <c r="E40" t="s">
        <v>97</v>
      </c>
      <c r="G40">
        <v>0</v>
      </c>
      <c r="H40">
        <v>2827</v>
      </c>
      <c r="J40" t="s">
        <v>47</v>
      </c>
      <c r="K40" t="s">
        <v>48</v>
      </c>
      <c r="L40">
        <v>0</v>
      </c>
      <c r="M40" t="s">
        <v>98</v>
      </c>
      <c r="N40">
        <v>82</v>
      </c>
      <c r="O40" t="s">
        <v>99</v>
      </c>
      <c r="Q40">
        <v>0</v>
      </c>
      <c r="R40">
        <v>2703</v>
      </c>
      <c r="T40" t="s">
        <v>100</v>
      </c>
      <c r="U40" t="s">
        <v>101</v>
      </c>
      <c r="V40">
        <v>1</v>
      </c>
      <c r="W40" t="s">
        <v>42</v>
      </c>
      <c r="X40" t="s">
        <v>42</v>
      </c>
      <c r="Y40" t="s">
        <v>42</v>
      </c>
      <c r="Z40" t="s">
        <v>42</v>
      </c>
      <c r="AA40" t="s">
        <v>42</v>
      </c>
      <c r="AB40" t="s">
        <v>42</v>
      </c>
      <c r="AC40" t="s">
        <v>42</v>
      </c>
      <c r="AD40" t="s">
        <v>52</v>
      </c>
      <c r="AE40" t="s">
        <v>53</v>
      </c>
      <c r="AI40" t="s">
        <v>42</v>
      </c>
      <c r="AJ40" t="s">
        <v>42</v>
      </c>
      <c r="AK40" t="s">
        <v>42</v>
      </c>
      <c r="AL40" t="s">
        <v>42</v>
      </c>
      <c r="AM40" t="s">
        <v>42</v>
      </c>
    </row>
    <row r="41" spans="1:39" x14ac:dyDescent="0.25">
      <c r="A41">
        <v>40</v>
      </c>
      <c r="B41">
        <v>0</v>
      </c>
      <c r="C41" t="s">
        <v>102</v>
      </c>
      <c r="D41">
        <v>91</v>
      </c>
      <c r="E41" t="s">
        <v>103</v>
      </c>
      <c r="G41">
        <v>0</v>
      </c>
      <c r="H41">
        <v>2467</v>
      </c>
      <c r="J41" t="s">
        <v>84</v>
      </c>
      <c r="K41" t="s">
        <v>85</v>
      </c>
      <c r="L41">
        <v>0</v>
      </c>
      <c r="M41" t="s">
        <v>108</v>
      </c>
      <c r="N41">
        <v>66</v>
      </c>
      <c r="O41" t="s">
        <v>109</v>
      </c>
      <c r="Q41">
        <v>0</v>
      </c>
      <c r="R41">
        <v>3180</v>
      </c>
      <c r="T41" t="s">
        <v>47</v>
      </c>
      <c r="U41" t="s">
        <v>48</v>
      </c>
      <c r="V41">
        <v>1</v>
      </c>
      <c r="W41" t="s">
        <v>42</v>
      </c>
      <c r="X41" t="s">
        <v>42</v>
      </c>
      <c r="Y41" t="s">
        <v>42</v>
      </c>
      <c r="Z41" t="s">
        <v>42</v>
      </c>
      <c r="AA41" t="s">
        <v>42</v>
      </c>
      <c r="AB41" t="s">
        <v>42</v>
      </c>
      <c r="AC41" t="s">
        <v>42</v>
      </c>
      <c r="AD41" t="s">
        <v>52</v>
      </c>
      <c r="AE41" t="s">
        <v>53</v>
      </c>
      <c r="AI41" t="s">
        <v>42</v>
      </c>
      <c r="AJ41" t="s">
        <v>42</v>
      </c>
      <c r="AK41" t="s">
        <v>42</v>
      </c>
      <c r="AL41" t="s">
        <v>42</v>
      </c>
      <c r="AM41" t="s">
        <v>42</v>
      </c>
    </row>
    <row r="42" spans="1:39" x14ac:dyDescent="0.25">
      <c r="A42">
        <v>41</v>
      </c>
      <c r="B42">
        <v>0</v>
      </c>
      <c r="C42" t="s">
        <v>110</v>
      </c>
      <c r="D42">
        <v>64</v>
      </c>
      <c r="E42" t="s">
        <v>111</v>
      </c>
      <c r="G42">
        <v>0</v>
      </c>
      <c r="H42">
        <v>3278</v>
      </c>
      <c r="J42" t="s">
        <v>70</v>
      </c>
      <c r="K42" t="s">
        <v>71</v>
      </c>
      <c r="L42">
        <v>1</v>
      </c>
      <c r="M42" t="s">
        <v>116</v>
      </c>
      <c r="N42">
        <v>92</v>
      </c>
      <c r="O42" t="s">
        <v>117</v>
      </c>
      <c r="Q42">
        <v>0</v>
      </c>
      <c r="R42">
        <v>2423</v>
      </c>
      <c r="T42" t="s">
        <v>47</v>
      </c>
      <c r="U42" t="s">
        <v>48</v>
      </c>
      <c r="V42">
        <v>0</v>
      </c>
      <c r="W42" t="s">
        <v>42</v>
      </c>
      <c r="X42" t="s">
        <v>42</v>
      </c>
      <c r="Y42" t="s">
        <v>42</v>
      </c>
      <c r="Z42" t="s">
        <v>42</v>
      </c>
      <c r="AA42" t="s">
        <v>42</v>
      </c>
      <c r="AB42" t="s">
        <v>42</v>
      </c>
      <c r="AC42" t="s">
        <v>42</v>
      </c>
      <c r="AD42" t="s">
        <v>52</v>
      </c>
      <c r="AE42" t="s">
        <v>53</v>
      </c>
      <c r="AI42" t="s">
        <v>42</v>
      </c>
      <c r="AJ42" t="s">
        <v>42</v>
      </c>
      <c r="AK42" t="s">
        <v>42</v>
      </c>
      <c r="AL42" t="s">
        <v>42</v>
      </c>
      <c r="AM42" t="s">
        <v>42</v>
      </c>
    </row>
    <row r="43" spans="1:39" x14ac:dyDescent="0.25">
      <c r="A43">
        <v>42</v>
      </c>
      <c r="B43">
        <v>0</v>
      </c>
      <c r="C43" t="s">
        <v>118</v>
      </c>
      <c r="D43">
        <v>111</v>
      </c>
      <c r="E43" t="s">
        <v>119</v>
      </c>
      <c r="G43">
        <v>0</v>
      </c>
      <c r="H43">
        <v>2725</v>
      </c>
      <c r="J43" t="s">
        <v>47</v>
      </c>
      <c r="K43" t="s">
        <v>48</v>
      </c>
      <c r="L43">
        <v>0</v>
      </c>
      <c r="M43" t="s">
        <v>120</v>
      </c>
      <c r="N43">
        <v>77</v>
      </c>
      <c r="O43" t="s">
        <v>121</v>
      </c>
      <c r="Q43">
        <v>0</v>
      </c>
      <c r="R43">
        <v>2812</v>
      </c>
      <c r="T43" t="s">
        <v>70</v>
      </c>
      <c r="U43" t="s">
        <v>71</v>
      </c>
      <c r="V43">
        <v>1</v>
      </c>
      <c r="W43" t="s">
        <v>42</v>
      </c>
      <c r="X43" t="s">
        <v>42</v>
      </c>
      <c r="Y43" t="s">
        <v>42</v>
      </c>
      <c r="Z43" t="s">
        <v>42</v>
      </c>
      <c r="AA43" t="s">
        <v>42</v>
      </c>
      <c r="AB43" t="s">
        <v>42</v>
      </c>
      <c r="AC43" t="s">
        <v>42</v>
      </c>
      <c r="AD43" t="s">
        <v>52</v>
      </c>
      <c r="AE43" t="s">
        <v>53</v>
      </c>
      <c r="AI43" t="s">
        <v>42</v>
      </c>
      <c r="AJ43" t="s">
        <v>42</v>
      </c>
      <c r="AK43" t="s">
        <v>42</v>
      </c>
      <c r="AL43" t="s">
        <v>42</v>
      </c>
      <c r="AM43" t="s">
        <v>42</v>
      </c>
    </row>
    <row r="44" spans="1:39" x14ac:dyDescent="0.25">
      <c r="A44">
        <v>43</v>
      </c>
      <c r="B44">
        <v>0</v>
      </c>
      <c r="C44" t="s">
        <v>122</v>
      </c>
      <c r="D44">
        <v>73</v>
      </c>
      <c r="E44" t="s">
        <v>123</v>
      </c>
      <c r="G44">
        <v>0</v>
      </c>
      <c r="H44">
        <v>2951</v>
      </c>
      <c r="J44" t="s">
        <v>60</v>
      </c>
      <c r="K44" t="s">
        <v>61</v>
      </c>
      <c r="L44">
        <v>0</v>
      </c>
      <c r="M44" t="s">
        <v>124</v>
      </c>
      <c r="N44">
        <v>84</v>
      </c>
      <c r="O44" t="s">
        <v>125</v>
      </c>
      <c r="Q44">
        <v>0</v>
      </c>
      <c r="R44">
        <v>2647</v>
      </c>
      <c r="T44" t="s">
        <v>126</v>
      </c>
      <c r="U44" t="s">
        <v>127</v>
      </c>
      <c r="V44">
        <v>1</v>
      </c>
      <c r="W44" t="s">
        <v>42</v>
      </c>
      <c r="X44" t="s">
        <v>42</v>
      </c>
      <c r="Y44" t="s">
        <v>42</v>
      </c>
      <c r="Z44" t="s">
        <v>42</v>
      </c>
      <c r="AA44" t="s">
        <v>42</v>
      </c>
      <c r="AB44" t="s">
        <v>42</v>
      </c>
      <c r="AC44" t="s">
        <v>42</v>
      </c>
      <c r="AD44" t="s">
        <v>52</v>
      </c>
      <c r="AE44" t="s">
        <v>53</v>
      </c>
      <c r="AI44" t="s">
        <v>42</v>
      </c>
      <c r="AJ44" t="s">
        <v>42</v>
      </c>
      <c r="AK44" t="s">
        <v>42</v>
      </c>
      <c r="AL44" t="s">
        <v>42</v>
      </c>
      <c r="AM44" t="s">
        <v>42</v>
      </c>
    </row>
    <row r="45" spans="1:39" x14ac:dyDescent="0.25">
      <c r="A45">
        <v>44</v>
      </c>
      <c r="B45">
        <v>0</v>
      </c>
      <c r="C45" t="s">
        <v>128</v>
      </c>
      <c r="D45">
        <v>89</v>
      </c>
      <c r="E45" t="s">
        <v>129</v>
      </c>
      <c r="G45">
        <v>0</v>
      </c>
      <c r="H45">
        <v>2477</v>
      </c>
      <c r="J45" t="s">
        <v>130</v>
      </c>
      <c r="K45" t="s">
        <v>131</v>
      </c>
      <c r="L45">
        <v>1</v>
      </c>
      <c r="M45" t="s">
        <v>132</v>
      </c>
      <c r="N45">
        <v>68</v>
      </c>
      <c r="O45" t="s">
        <v>133</v>
      </c>
      <c r="Q45">
        <v>0</v>
      </c>
      <c r="R45">
        <v>3047</v>
      </c>
      <c r="T45" t="s">
        <v>100</v>
      </c>
      <c r="U45" t="s">
        <v>101</v>
      </c>
      <c r="V45">
        <v>0</v>
      </c>
      <c r="W45" t="s">
        <v>42</v>
      </c>
      <c r="X45" t="s">
        <v>42</v>
      </c>
      <c r="Y45" t="s">
        <v>42</v>
      </c>
      <c r="Z45" t="s">
        <v>42</v>
      </c>
      <c r="AA45" t="s">
        <v>42</v>
      </c>
      <c r="AB45" t="s">
        <v>42</v>
      </c>
      <c r="AC45" t="s">
        <v>42</v>
      </c>
      <c r="AD45" t="s">
        <v>52</v>
      </c>
      <c r="AE45" t="s">
        <v>53</v>
      </c>
      <c r="AI45" t="s">
        <v>42</v>
      </c>
      <c r="AJ45" t="s">
        <v>42</v>
      </c>
      <c r="AK45" t="s">
        <v>42</v>
      </c>
      <c r="AL45" t="s">
        <v>42</v>
      </c>
      <c r="AM45" t="s">
        <v>42</v>
      </c>
    </row>
    <row r="46" spans="1:39" x14ac:dyDescent="0.25">
      <c r="A46">
        <v>45</v>
      </c>
      <c r="B46">
        <v>0</v>
      </c>
      <c r="C46" t="s">
        <v>134</v>
      </c>
      <c r="D46">
        <v>69</v>
      </c>
      <c r="E46" t="s">
        <v>135</v>
      </c>
      <c r="G46">
        <v>0</v>
      </c>
      <c r="H46">
        <v>3031</v>
      </c>
      <c r="J46" t="s">
        <v>136</v>
      </c>
      <c r="K46" t="s">
        <v>137</v>
      </c>
      <c r="L46">
        <v>1</v>
      </c>
      <c r="M46" t="s">
        <v>138</v>
      </c>
      <c r="N46">
        <v>88</v>
      </c>
      <c r="O46" t="s">
        <v>139</v>
      </c>
      <c r="Q46">
        <v>0</v>
      </c>
      <c r="R46">
        <v>2491</v>
      </c>
      <c r="T46" t="s">
        <v>56</v>
      </c>
      <c r="U46" t="s">
        <v>57</v>
      </c>
      <c r="V46">
        <v>0</v>
      </c>
      <c r="W46" t="s">
        <v>42</v>
      </c>
      <c r="X46" t="s">
        <v>42</v>
      </c>
      <c r="Y46" t="s">
        <v>42</v>
      </c>
      <c r="Z46" t="s">
        <v>42</v>
      </c>
      <c r="AA46" t="s">
        <v>42</v>
      </c>
      <c r="AB46" t="s">
        <v>42</v>
      </c>
      <c r="AC46" t="s">
        <v>42</v>
      </c>
      <c r="AD46" t="s">
        <v>52</v>
      </c>
      <c r="AE46" t="s">
        <v>53</v>
      </c>
      <c r="AI46" t="s">
        <v>42</v>
      </c>
      <c r="AJ46" t="s">
        <v>42</v>
      </c>
      <c r="AK46" t="s">
        <v>42</v>
      </c>
      <c r="AL46" t="s">
        <v>42</v>
      </c>
      <c r="AM46" t="s">
        <v>42</v>
      </c>
    </row>
    <row r="47" spans="1:39" x14ac:dyDescent="0.25">
      <c r="A47">
        <v>46</v>
      </c>
      <c r="B47">
        <v>0</v>
      </c>
      <c r="C47" t="s">
        <v>140</v>
      </c>
      <c r="D47">
        <v>85</v>
      </c>
      <c r="E47" t="s">
        <v>141</v>
      </c>
      <c r="G47">
        <v>0</v>
      </c>
      <c r="H47">
        <v>2619</v>
      </c>
      <c r="J47" t="s">
        <v>142</v>
      </c>
      <c r="K47" t="s">
        <v>143</v>
      </c>
      <c r="L47">
        <v>0</v>
      </c>
      <c r="M47" t="s">
        <v>144</v>
      </c>
      <c r="N47">
        <v>72</v>
      </c>
      <c r="O47" t="s">
        <v>145</v>
      </c>
      <c r="Q47">
        <v>0</v>
      </c>
      <c r="R47">
        <v>2975</v>
      </c>
      <c r="T47" t="s">
        <v>94</v>
      </c>
      <c r="U47" t="s">
        <v>95</v>
      </c>
      <c r="V47">
        <v>1</v>
      </c>
      <c r="W47" t="s">
        <v>42</v>
      </c>
      <c r="X47" t="s">
        <v>42</v>
      </c>
      <c r="Y47" t="s">
        <v>42</v>
      </c>
      <c r="Z47" t="s">
        <v>42</v>
      </c>
      <c r="AA47" t="s">
        <v>42</v>
      </c>
      <c r="AB47" t="s">
        <v>42</v>
      </c>
      <c r="AC47" t="s">
        <v>42</v>
      </c>
      <c r="AD47" t="s">
        <v>52</v>
      </c>
      <c r="AE47" t="s">
        <v>53</v>
      </c>
      <c r="AI47" t="s">
        <v>42</v>
      </c>
      <c r="AJ47" t="s">
        <v>42</v>
      </c>
      <c r="AK47" t="s">
        <v>42</v>
      </c>
      <c r="AL47" t="s">
        <v>42</v>
      </c>
      <c r="AM47" t="s">
        <v>42</v>
      </c>
    </row>
    <row r="48" spans="1:39" x14ac:dyDescent="0.25">
      <c r="A48">
        <v>47</v>
      </c>
      <c r="B48">
        <v>0</v>
      </c>
      <c r="C48" t="s">
        <v>146</v>
      </c>
      <c r="D48">
        <v>78</v>
      </c>
      <c r="E48" t="s">
        <v>147</v>
      </c>
      <c r="G48">
        <v>0</v>
      </c>
      <c r="H48">
        <v>2779</v>
      </c>
      <c r="J48" t="s">
        <v>130</v>
      </c>
      <c r="K48" t="s">
        <v>131</v>
      </c>
      <c r="L48">
        <v>1</v>
      </c>
      <c r="M48" t="s">
        <v>148</v>
      </c>
      <c r="N48">
        <v>81</v>
      </c>
      <c r="O48" t="s">
        <v>149</v>
      </c>
      <c r="Q48">
        <v>0</v>
      </c>
      <c r="R48">
        <v>2740</v>
      </c>
      <c r="T48" t="s">
        <v>114</v>
      </c>
      <c r="U48" t="s">
        <v>115</v>
      </c>
      <c r="V48">
        <v>0</v>
      </c>
      <c r="W48" t="s">
        <v>42</v>
      </c>
      <c r="X48" t="s">
        <v>42</v>
      </c>
      <c r="Y48" t="s">
        <v>42</v>
      </c>
      <c r="Z48" t="s">
        <v>42</v>
      </c>
      <c r="AA48" t="s">
        <v>42</v>
      </c>
      <c r="AB48" t="s">
        <v>42</v>
      </c>
      <c r="AC48" t="s">
        <v>42</v>
      </c>
      <c r="AD48" t="s">
        <v>52</v>
      </c>
      <c r="AE48" t="s">
        <v>53</v>
      </c>
      <c r="AI48" t="s">
        <v>42</v>
      </c>
      <c r="AJ48" t="s">
        <v>42</v>
      </c>
      <c r="AK48" t="s">
        <v>42</v>
      </c>
      <c r="AL48" t="s">
        <v>42</v>
      </c>
      <c r="AM48" t="s">
        <v>42</v>
      </c>
    </row>
    <row r="49" spans="1:39" x14ac:dyDescent="0.25">
      <c r="A49">
        <v>48</v>
      </c>
      <c r="B49">
        <v>0</v>
      </c>
      <c r="C49" t="s">
        <v>152</v>
      </c>
      <c r="D49">
        <v>96</v>
      </c>
      <c r="E49" t="s">
        <v>153</v>
      </c>
      <c r="G49">
        <v>0</v>
      </c>
      <c r="H49">
        <v>2344</v>
      </c>
      <c r="J49" t="s">
        <v>47</v>
      </c>
      <c r="K49" t="s">
        <v>48</v>
      </c>
      <c r="L49">
        <v>0</v>
      </c>
      <c r="M49" t="s">
        <v>154</v>
      </c>
      <c r="N49">
        <v>63</v>
      </c>
      <c r="O49" t="s">
        <v>155</v>
      </c>
      <c r="Q49">
        <v>0</v>
      </c>
      <c r="R49">
        <v>3326</v>
      </c>
      <c r="T49" t="s">
        <v>70</v>
      </c>
      <c r="U49" t="s">
        <v>71</v>
      </c>
      <c r="V49">
        <v>1</v>
      </c>
      <c r="W49" t="s">
        <v>42</v>
      </c>
      <c r="X49" t="s">
        <v>42</v>
      </c>
      <c r="Y49" t="s">
        <v>42</v>
      </c>
      <c r="Z49" t="s">
        <v>42</v>
      </c>
      <c r="AA49" t="s">
        <v>42</v>
      </c>
      <c r="AB49" t="s">
        <v>42</v>
      </c>
      <c r="AC49" t="s">
        <v>42</v>
      </c>
      <c r="AD49" t="s">
        <v>52</v>
      </c>
      <c r="AE49" t="s">
        <v>53</v>
      </c>
      <c r="AI49" t="s">
        <v>42</v>
      </c>
      <c r="AJ49" t="s">
        <v>42</v>
      </c>
      <c r="AK49" t="s">
        <v>42</v>
      </c>
      <c r="AL49" t="s">
        <v>42</v>
      </c>
      <c r="AM49" t="s">
        <v>42</v>
      </c>
    </row>
    <row r="50" spans="1:39" x14ac:dyDescent="0.25">
      <c r="A50">
        <v>49</v>
      </c>
      <c r="B50">
        <v>0</v>
      </c>
      <c r="C50" t="s">
        <v>45</v>
      </c>
      <c r="D50">
        <v>62</v>
      </c>
      <c r="E50" t="s">
        <v>46</v>
      </c>
      <c r="G50">
        <v>0</v>
      </c>
      <c r="H50">
        <v>3334</v>
      </c>
      <c r="J50" t="s">
        <v>47</v>
      </c>
      <c r="K50" t="s">
        <v>48</v>
      </c>
      <c r="L50">
        <v>0</v>
      </c>
      <c r="M50" t="s">
        <v>64</v>
      </c>
      <c r="N50">
        <v>79</v>
      </c>
      <c r="O50" t="s">
        <v>65</v>
      </c>
      <c r="Q50">
        <v>0</v>
      </c>
      <c r="R50">
        <v>2757</v>
      </c>
      <c r="T50" t="s">
        <v>66</v>
      </c>
      <c r="U50" t="s">
        <v>67</v>
      </c>
      <c r="V50">
        <v>1</v>
      </c>
      <c r="W50" t="s">
        <v>42</v>
      </c>
      <c r="X50" t="s">
        <v>42</v>
      </c>
      <c r="Y50" t="s">
        <v>42</v>
      </c>
      <c r="Z50" t="s">
        <v>42</v>
      </c>
      <c r="AA50" t="s">
        <v>42</v>
      </c>
      <c r="AB50" t="s">
        <v>42</v>
      </c>
      <c r="AC50" t="s">
        <v>42</v>
      </c>
      <c r="AD50" t="s">
        <v>52</v>
      </c>
      <c r="AE50" t="s">
        <v>53</v>
      </c>
      <c r="AI50" t="s">
        <v>42</v>
      </c>
      <c r="AJ50" t="s">
        <v>42</v>
      </c>
      <c r="AK50" t="s">
        <v>42</v>
      </c>
      <c r="AL50" t="s">
        <v>42</v>
      </c>
      <c r="AM50" t="s">
        <v>42</v>
      </c>
    </row>
    <row r="51" spans="1:39" x14ac:dyDescent="0.25">
      <c r="A51">
        <v>50</v>
      </c>
      <c r="B51">
        <v>0</v>
      </c>
      <c r="C51" t="s">
        <v>72</v>
      </c>
      <c r="D51">
        <v>86</v>
      </c>
      <c r="E51" t="s">
        <v>73</v>
      </c>
      <c r="G51">
        <v>0</v>
      </c>
      <c r="H51">
        <v>2608</v>
      </c>
      <c r="J51" t="s">
        <v>74</v>
      </c>
      <c r="K51" t="s">
        <v>75</v>
      </c>
      <c r="L51">
        <v>0</v>
      </c>
      <c r="M51" t="s">
        <v>80</v>
      </c>
      <c r="N51">
        <v>70</v>
      </c>
      <c r="O51" t="s">
        <v>81</v>
      </c>
      <c r="Q51">
        <v>0</v>
      </c>
      <c r="R51">
        <v>3004</v>
      </c>
      <c r="T51" t="s">
        <v>70</v>
      </c>
      <c r="U51" t="s">
        <v>71</v>
      </c>
      <c r="V51">
        <v>1</v>
      </c>
      <c r="W51" t="s">
        <v>42</v>
      </c>
      <c r="X51" t="s">
        <v>42</v>
      </c>
      <c r="Y51" t="s">
        <v>42</v>
      </c>
      <c r="Z51" t="s">
        <v>42</v>
      </c>
      <c r="AA51" t="s">
        <v>42</v>
      </c>
      <c r="AB51" t="s">
        <v>42</v>
      </c>
      <c r="AC51" t="s">
        <v>42</v>
      </c>
      <c r="AD51" t="s">
        <v>52</v>
      </c>
      <c r="AE51" t="s">
        <v>53</v>
      </c>
      <c r="AI51" t="s">
        <v>42</v>
      </c>
      <c r="AJ51" t="s">
        <v>42</v>
      </c>
      <c r="AK51" t="s">
        <v>42</v>
      </c>
      <c r="AL51" t="s">
        <v>42</v>
      </c>
      <c r="AM51" t="s">
        <v>42</v>
      </c>
    </row>
    <row r="52" spans="1:39" x14ac:dyDescent="0.25">
      <c r="A52">
        <v>51</v>
      </c>
      <c r="B52">
        <v>0</v>
      </c>
      <c r="C52" t="s">
        <v>82</v>
      </c>
      <c r="D52">
        <v>67</v>
      </c>
      <c r="E52" t="s">
        <v>83</v>
      </c>
      <c r="G52">
        <v>0</v>
      </c>
      <c r="H52">
        <v>3173</v>
      </c>
      <c r="J52" t="s">
        <v>84</v>
      </c>
      <c r="K52" t="s">
        <v>85</v>
      </c>
      <c r="L52">
        <v>0</v>
      </c>
      <c r="M52" t="s">
        <v>92</v>
      </c>
      <c r="N52">
        <v>75</v>
      </c>
      <c r="O52" t="s">
        <v>93</v>
      </c>
      <c r="Q52">
        <v>0</v>
      </c>
      <c r="R52">
        <v>2834</v>
      </c>
      <c r="T52" t="s">
        <v>94</v>
      </c>
      <c r="U52" t="s">
        <v>95</v>
      </c>
      <c r="V52">
        <v>1</v>
      </c>
      <c r="W52" t="s">
        <v>42</v>
      </c>
      <c r="X52" t="s">
        <v>42</v>
      </c>
      <c r="Y52" t="s">
        <v>42</v>
      </c>
      <c r="Z52" t="s">
        <v>42</v>
      </c>
      <c r="AA52" t="s">
        <v>42</v>
      </c>
      <c r="AB52" t="s">
        <v>42</v>
      </c>
      <c r="AC52" t="s">
        <v>42</v>
      </c>
      <c r="AD52" t="s">
        <v>52</v>
      </c>
      <c r="AE52" t="s">
        <v>53</v>
      </c>
      <c r="AI52" t="s">
        <v>42</v>
      </c>
      <c r="AJ52" t="s">
        <v>42</v>
      </c>
      <c r="AK52" t="s">
        <v>42</v>
      </c>
      <c r="AL52" t="s">
        <v>42</v>
      </c>
      <c r="AM52" t="s">
        <v>42</v>
      </c>
    </row>
    <row r="53" spans="1:39" x14ac:dyDescent="0.25">
      <c r="A53">
        <v>52</v>
      </c>
      <c r="B53">
        <v>0</v>
      </c>
      <c r="C53" t="s">
        <v>98</v>
      </c>
      <c r="D53">
        <v>82</v>
      </c>
      <c r="E53" t="s">
        <v>99</v>
      </c>
      <c r="G53">
        <v>0</v>
      </c>
      <c r="H53">
        <v>2703</v>
      </c>
      <c r="J53" t="s">
        <v>100</v>
      </c>
      <c r="K53" t="s">
        <v>101</v>
      </c>
      <c r="L53">
        <v>1</v>
      </c>
      <c r="M53" t="s">
        <v>108</v>
      </c>
      <c r="N53">
        <v>66</v>
      </c>
      <c r="O53" t="s">
        <v>109</v>
      </c>
      <c r="Q53">
        <v>0</v>
      </c>
      <c r="R53">
        <v>3180</v>
      </c>
      <c r="T53" t="s">
        <v>47</v>
      </c>
      <c r="U53" t="s">
        <v>48</v>
      </c>
      <c r="V53">
        <v>0</v>
      </c>
      <c r="W53" t="s">
        <v>42</v>
      </c>
      <c r="X53" t="s">
        <v>42</v>
      </c>
      <c r="Y53" t="s">
        <v>42</v>
      </c>
      <c r="Z53" t="s">
        <v>42</v>
      </c>
      <c r="AA53" t="s">
        <v>42</v>
      </c>
      <c r="AB53" t="s">
        <v>42</v>
      </c>
      <c r="AC53" t="s">
        <v>42</v>
      </c>
      <c r="AD53" t="s">
        <v>52</v>
      </c>
      <c r="AE53" t="s">
        <v>53</v>
      </c>
      <c r="AI53" t="s">
        <v>42</v>
      </c>
      <c r="AJ53" t="s">
        <v>42</v>
      </c>
      <c r="AK53" t="s">
        <v>42</v>
      </c>
      <c r="AL53" t="s">
        <v>42</v>
      </c>
      <c r="AM53" t="s">
        <v>42</v>
      </c>
    </row>
    <row r="54" spans="1:39" x14ac:dyDescent="0.25">
      <c r="A54">
        <v>53</v>
      </c>
      <c r="B54">
        <v>0</v>
      </c>
      <c r="C54" t="s">
        <v>110</v>
      </c>
      <c r="D54">
        <v>64</v>
      </c>
      <c r="E54" t="s">
        <v>111</v>
      </c>
      <c r="G54">
        <v>0</v>
      </c>
      <c r="H54">
        <v>3278</v>
      </c>
      <c r="J54" t="s">
        <v>70</v>
      </c>
      <c r="K54" t="s">
        <v>71</v>
      </c>
      <c r="L54">
        <v>1</v>
      </c>
      <c r="M54" t="s">
        <v>120</v>
      </c>
      <c r="N54">
        <v>77</v>
      </c>
      <c r="O54" t="s">
        <v>121</v>
      </c>
      <c r="Q54">
        <v>0</v>
      </c>
      <c r="R54">
        <v>2812</v>
      </c>
      <c r="T54" t="s">
        <v>70</v>
      </c>
      <c r="U54" t="s">
        <v>71</v>
      </c>
      <c r="V54">
        <v>0</v>
      </c>
      <c r="W54" t="s">
        <v>42</v>
      </c>
      <c r="X54" t="s">
        <v>42</v>
      </c>
      <c r="Y54" t="s">
        <v>42</v>
      </c>
      <c r="Z54" t="s">
        <v>42</v>
      </c>
      <c r="AA54" t="s">
        <v>42</v>
      </c>
      <c r="AB54" t="s">
        <v>42</v>
      </c>
      <c r="AC54" t="s">
        <v>42</v>
      </c>
      <c r="AD54" t="s">
        <v>52</v>
      </c>
      <c r="AE54" t="s">
        <v>53</v>
      </c>
      <c r="AI54" t="s">
        <v>42</v>
      </c>
      <c r="AJ54" t="s">
        <v>42</v>
      </c>
      <c r="AK54" t="s">
        <v>42</v>
      </c>
      <c r="AL54" t="s">
        <v>42</v>
      </c>
      <c r="AM54" t="s">
        <v>42</v>
      </c>
    </row>
    <row r="55" spans="1:39" x14ac:dyDescent="0.25">
      <c r="A55">
        <v>54</v>
      </c>
      <c r="B55">
        <v>0</v>
      </c>
      <c r="C55" t="s">
        <v>124</v>
      </c>
      <c r="D55">
        <v>84</v>
      </c>
      <c r="E55" t="s">
        <v>125</v>
      </c>
      <c r="G55">
        <v>0</v>
      </c>
      <c r="H55">
        <v>2647</v>
      </c>
      <c r="J55" t="s">
        <v>126</v>
      </c>
      <c r="K55" t="s">
        <v>127</v>
      </c>
      <c r="L55">
        <v>0</v>
      </c>
      <c r="M55" t="s">
        <v>128</v>
      </c>
      <c r="N55">
        <v>89</v>
      </c>
      <c r="O55" t="s">
        <v>129</v>
      </c>
      <c r="Q55">
        <v>0</v>
      </c>
      <c r="R55">
        <v>2477</v>
      </c>
      <c r="T55" t="s">
        <v>130</v>
      </c>
      <c r="U55" t="s">
        <v>131</v>
      </c>
      <c r="V55">
        <v>1</v>
      </c>
      <c r="W55" t="s">
        <v>42</v>
      </c>
      <c r="X55" t="s">
        <v>42</v>
      </c>
      <c r="Y55" t="s">
        <v>42</v>
      </c>
      <c r="Z55" t="s">
        <v>42</v>
      </c>
      <c r="AA55" t="s">
        <v>42</v>
      </c>
      <c r="AB55" t="s">
        <v>42</v>
      </c>
      <c r="AC55" t="s">
        <v>42</v>
      </c>
      <c r="AD55" t="s">
        <v>52</v>
      </c>
      <c r="AE55" t="s">
        <v>53</v>
      </c>
      <c r="AI55" t="s">
        <v>42</v>
      </c>
      <c r="AJ55" t="s">
        <v>42</v>
      </c>
      <c r="AK55" t="s">
        <v>42</v>
      </c>
      <c r="AL55" t="s">
        <v>42</v>
      </c>
      <c r="AM55" t="s">
        <v>42</v>
      </c>
    </row>
    <row r="56" spans="1:39" x14ac:dyDescent="0.25">
      <c r="A56">
        <v>55</v>
      </c>
      <c r="B56">
        <v>0</v>
      </c>
      <c r="C56" t="s">
        <v>134</v>
      </c>
      <c r="D56">
        <v>69</v>
      </c>
      <c r="E56" t="s">
        <v>135</v>
      </c>
      <c r="G56">
        <v>0</v>
      </c>
      <c r="H56">
        <v>3031</v>
      </c>
      <c r="J56" t="s">
        <v>136</v>
      </c>
      <c r="K56" t="s">
        <v>137</v>
      </c>
      <c r="L56">
        <v>1</v>
      </c>
      <c r="M56" t="s">
        <v>144</v>
      </c>
      <c r="N56">
        <v>72</v>
      </c>
      <c r="O56" t="s">
        <v>145</v>
      </c>
      <c r="Q56">
        <v>0</v>
      </c>
      <c r="R56">
        <v>2975</v>
      </c>
      <c r="T56" t="s">
        <v>94</v>
      </c>
      <c r="U56" t="s">
        <v>95</v>
      </c>
      <c r="V56">
        <v>0</v>
      </c>
      <c r="W56" t="s">
        <v>42</v>
      </c>
      <c r="X56" t="s">
        <v>42</v>
      </c>
      <c r="Y56" t="s">
        <v>42</v>
      </c>
      <c r="Z56" t="s">
        <v>42</v>
      </c>
      <c r="AA56" t="s">
        <v>42</v>
      </c>
      <c r="AB56" t="s">
        <v>42</v>
      </c>
      <c r="AC56" t="s">
        <v>42</v>
      </c>
      <c r="AD56" t="s">
        <v>52</v>
      </c>
      <c r="AE56" t="s">
        <v>53</v>
      </c>
      <c r="AI56" t="s">
        <v>42</v>
      </c>
      <c r="AJ56" t="s">
        <v>42</v>
      </c>
      <c r="AK56" t="s">
        <v>42</v>
      </c>
      <c r="AL56" t="s">
        <v>42</v>
      </c>
      <c r="AM56" t="s">
        <v>42</v>
      </c>
    </row>
    <row r="57" spans="1:39" x14ac:dyDescent="0.25">
      <c r="A57">
        <v>56</v>
      </c>
      <c r="B57">
        <v>0</v>
      </c>
      <c r="C57" t="s">
        <v>146</v>
      </c>
      <c r="D57">
        <v>78</v>
      </c>
      <c r="E57" t="s">
        <v>147</v>
      </c>
      <c r="G57">
        <v>0</v>
      </c>
      <c r="H57">
        <v>2779</v>
      </c>
      <c r="J57" t="s">
        <v>130</v>
      </c>
      <c r="K57" t="s">
        <v>131</v>
      </c>
      <c r="L57">
        <v>0</v>
      </c>
      <c r="M57" t="s">
        <v>154</v>
      </c>
      <c r="N57">
        <v>63</v>
      </c>
      <c r="O57" t="s">
        <v>155</v>
      </c>
      <c r="Q57">
        <v>0</v>
      </c>
      <c r="R57">
        <v>3326</v>
      </c>
      <c r="T57" t="s">
        <v>70</v>
      </c>
      <c r="U57" t="s">
        <v>71</v>
      </c>
      <c r="V57">
        <v>1</v>
      </c>
      <c r="W57" t="s">
        <v>42</v>
      </c>
      <c r="X57" t="s">
        <v>42</v>
      </c>
      <c r="Y57" t="s">
        <v>42</v>
      </c>
      <c r="Z57" t="s">
        <v>42</v>
      </c>
      <c r="AA57" t="s">
        <v>42</v>
      </c>
      <c r="AB57" t="s">
        <v>42</v>
      </c>
      <c r="AC57" t="s">
        <v>42</v>
      </c>
      <c r="AD57" t="s">
        <v>52</v>
      </c>
      <c r="AE57" t="s">
        <v>53</v>
      </c>
      <c r="AI57" t="s">
        <v>42</v>
      </c>
      <c r="AJ57" t="s">
        <v>42</v>
      </c>
      <c r="AK57" t="s">
        <v>42</v>
      </c>
      <c r="AL57" t="s">
        <v>42</v>
      </c>
      <c r="AM57" t="s">
        <v>42</v>
      </c>
    </row>
    <row r="58" spans="1:39" x14ac:dyDescent="0.25">
      <c r="A58">
        <v>57</v>
      </c>
      <c r="B58">
        <v>0</v>
      </c>
      <c r="C58" t="s">
        <v>64</v>
      </c>
      <c r="D58">
        <v>79</v>
      </c>
      <c r="E58" t="s">
        <v>65</v>
      </c>
      <c r="G58">
        <v>0</v>
      </c>
      <c r="H58">
        <v>2757</v>
      </c>
      <c r="J58" t="s">
        <v>66</v>
      </c>
      <c r="K58" t="s">
        <v>67</v>
      </c>
      <c r="L58">
        <v>1</v>
      </c>
      <c r="M58" t="s">
        <v>80</v>
      </c>
      <c r="N58">
        <v>70</v>
      </c>
      <c r="O58" t="s">
        <v>81</v>
      </c>
      <c r="Q58">
        <v>0</v>
      </c>
      <c r="R58">
        <v>3004</v>
      </c>
      <c r="T58" t="s">
        <v>70</v>
      </c>
      <c r="U58" t="s">
        <v>71</v>
      </c>
      <c r="V58">
        <v>0</v>
      </c>
      <c r="W58" t="s">
        <v>42</v>
      </c>
      <c r="X58" t="s">
        <v>42</v>
      </c>
      <c r="Y58" t="s">
        <v>42</v>
      </c>
      <c r="Z58" t="s">
        <v>42</v>
      </c>
      <c r="AA58" t="s">
        <v>42</v>
      </c>
      <c r="AB58" t="s">
        <v>42</v>
      </c>
      <c r="AC58" t="s">
        <v>42</v>
      </c>
      <c r="AD58" t="s">
        <v>52</v>
      </c>
      <c r="AE58" t="s">
        <v>53</v>
      </c>
      <c r="AI58" t="s">
        <v>42</v>
      </c>
      <c r="AJ58" t="s">
        <v>42</v>
      </c>
      <c r="AK58" t="s">
        <v>42</v>
      </c>
      <c r="AL58" t="s">
        <v>42</v>
      </c>
      <c r="AM58" t="s">
        <v>42</v>
      </c>
    </row>
    <row r="59" spans="1:39" x14ac:dyDescent="0.25">
      <c r="A59">
        <v>58</v>
      </c>
      <c r="B59">
        <v>0</v>
      </c>
      <c r="C59" t="s">
        <v>92</v>
      </c>
      <c r="D59">
        <v>75</v>
      </c>
      <c r="E59" t="s">
        <v>93</v>
      </c>
      <c r="G59">
        <v>0</v>
      </c>
      <c r="H59">
        <v>2834</v>
      </c>
      <c r="J59" t="s">
        <v>94</v>
      </c>
      <c r="K59" t="s">
        <v>95</v>
      </c>
      <c r="L59">
        <v>1</v>
      </c>
      <c r="M59" t="s">
        <v>98</v>
      </c>
      <c r="N59">
        <v>82</v>
      </c>
      <c r="O59" t="s">
        <v>99</v>
      </c>
      <c r="Q59">
        <v>0</v>
      </c>
      <c r="R59">
        <v>2703</v>
      </c>
      <c r="T59" t="s">
        <v>100</v>
      </c>
      <c r="U59" t="s">
        <v>101</v>
      </c>
      <c r="V59">
        <v>0</v>
      </c>
      <c r="W59" t="s">
        <v>42</v>
      </c>
      <c r="X59" t="s">
        <v>42</v>
      </c>
      <c r="Y59" t="s">
        <v>42</v>
      </c>
      <c r="Z59" t="s">
        <v>42</v>
      </c>
      <c r="AA59" t="s">
        <v>42</v>
      </c>
      <c r="AB59" t="s">
        <v>42</v>
      </c>
      <c r="AC59" t="s">
        <v>42</v>
      </c>
      <c r="AD59" t="s">
        <v>52</v>
      </c>
      <c r="AE59" t="s">
        <v>53</v>
      </c>
      <c r="AI59" t="s">
        <v>42</v>
      </c>
      <c r="AJ59" t="s">
        <v>42</v>
      </c>
      <c r="AK59" t="s">
        <v>42</v>
      </c>
      <c r="AL59" t="s">
        <v>42</v>
      </c>
      <c r="AM59" t="s">
        <v>42</v>
      </c>
    </row>
    <row r="60" spans="1:39" x14ac:dyDescent="0.25">
      <c r="A60">
        <v>59</v>
      </c>
      <c r="B60">
        <v>0</v>
      </c>
      <c r="C60" t="s">
        <v>110</v>
      </c>
      <c r="D60">
        <v>64</v>
      </c>
      <c r="E60" t="s">
        <v>111</v>
      </c>
      <c r="G60">
        <v>0</v>
      </c>
      <c r="H60">
        <v>3278</v>
      </c>
      <c r="J60" t="s">
        <v>70</v>
      </c>
      <c r="K60" t="s">
        <v>71</v>
      </c>
      <c r="L60">
        <v>1</v>
      </c>
      <c r="M60" t="s">
        <v>128</v>
      </c>
      <c r="N60">
        <v>89</v>
      </c>
      <c r="O60" t="s">
        <v>129</v>
      </c>
      <c r="Q60">
        <v>0</v>
      </c>
      <c r="R60">
        <v>2477</v>
      </c>
      <c r="T60" t="s">
        <v>130</v>
      </c>
      <c r="U60" t="s">
        <v>131</v>
      </c>
      <c r="V60">
        <v>0</v>
      </c>
      <c r="W60" t="s">
        <v>42</v>
      </c>
      <c r="X60" t="s">
        <v>42</v>
      </c>
      <c r="Y60" t="s">
        <v>42</v>
      </c>
      <c r="Z60" t="s">
        <v>42</v>
      </c>
      <c r="AA60" t="s">
        <v>42</v>
      </c>
      <c r="AB60" t="s">
        <v>42</v>
      </c>
      <c r="AC60" t="s">
        <v>42</v>
      </c>
      <c r="AD60" t="s">
        <v>52</v>
      </c>
      <c r="AE60" t="s">
        <v>53</v>
      </c>
      <c r="AI60" t="s">
        <v>42</v>
      </c>
      <c r="AJ60" t="s">
        <v>42</v>
      </c>
      <c r="AK60" t="s">
        <v>42</v>
      </c>
      <c r="AL60" t="s">
        <v>42</v>
      </c>
      <c r="AM60" t="s">
        <v>42</v>
      </c>
    </row>
    <row r="61" spans="1:39" x14ac:dyDescent="0.25">
      <c r="A61">
        <v>60</v>
      </c>
      <c r="B61">
        <v>0</v>
      </c>
      <c r="C61" t="s">
        <v>134</v>
      </c>
      <c r="D61">
        <v>69</v>
      </c>
      <c r="E61" t="s">
        <v>135</v>
      </c>
      <c r="G61">
        <v>0</v>
      </c>
      <c r="H61">
        <v>3031</v>
      </c>
      <c r="J61" t="s">
        <v>136</v>
      </c>
      <c r="K61" t="s">
        <v>137</v>
      </c>
      <c r="L61">
        <v>0</v>
      </c>
      <c r="M61" t="s">
        <v>154</v>
      </c>
      <c r="N61">
        <v>63</v>
      </c>
      <c r="O61" t="s">
        <v>155</v>
      </c>
      <c r="Q61">
        <v>0</v>
      </c>
      <c r="R61">
        <v>3326</v>
      </c>
      <c r="T61" t="s">
        <v>70</v>
      </c>
      <c r="U61" t="s">
        <v>71</v>
      </c>
      <c r="V61">
        <v>1</v>
      </c>
      <c r="W61" t="s">
        <v>42</v>
      </c>
      <c r="X61" t="s">
        <v>42</v>
      </c>
      <c r="Y61" t="s">
        <v>42</v>
      </c>
      <c r="Z61" t="s">
        <v>42</v>
      </c>
      <c r="AA61" t="s">
        <v>42</v>
      </c>
      <c r="AB61" t="s">
        <v>42</v>
      </c>
      <c r="AC61" t="s">
        <v>42</v>
      </c>
      <c r="AD61" t="s">
        <v>52</v>
      </c>
      <c r="AE61" t="s">
        <v>53</v>
      </c>
      <c r="AI61" t="s">
        <v>42</v>
      </c>
      <c r="AJ61" t="s">
        <v>42</v>
      </c>
      <c r="AK61" t="s">
        <v>42</v>
      </c>
      <c r="AL61" t="s">
        <v>42</v>
      </c>
      <c r="AM61" t="s">
        <v>42</v>
      </c>
    </row>
    <row r="62" spans="1:39" x14ac:dyDescent="0.25">
      <c r="A62">
        <v>61</v>
      </c>
      <c r="B62">
        <v>0</v>
      </c>
      <c r="C62" t="s">
        <v>64</v>
      </c>
      <c r="D62">
        <v>79</v>
      </c>
      <c r="E62" t="s">
        <v>65</v>
      </c>
      <c r="G62">
        <v>0</v>
      </c>
      <c r="H62">
        <v>2757</v>
      </c>
      <c r="J62" t="s">
        <v>66</v>
      </c>
      <c r="K62" t="s">
        <v>67</v>
      </c>
      <c r="L62">
        <v>1</v>
      </c>
      <c r="M62" t="s">
        <v>92</v>
      </c>
      <c r="N62">
        <v>75</v>
      </c>
      <c r="O62" t="s">
        <v>93</v>
      </c>
      <c r="Q62">
        <v>0</v>
      </c>
      <c r="R62">
        <v>2834</v>
      </c>
      <c r="T62" t="s">
        <v>94</v>
      </c>
      <c r="U62" t="s">
        <v>95</v>
      </c>
      <c r="V62">
        <v>0</v>
      </c>
      <c r="W62" t="s">
        <v>42</v>
      </c>
      <c r="X62" t="s">
        <v>42</v>
      </c>
      <c r="Y62" t="s">
        <v>42</v>
      </c>
      <c r="Z62" t="s">
        <v>42</v>
      </c>
      <c r="AA62" t="s">
        <v>42</v>
      </c>
      <c r="AB62" t="s">
        <v>42</v>
      </c>
      <c r="AC62" t="s">
        <v>42</v>
      </c>
      <c r="AD62" t="s">
        <v>52</v>
      </c>
      <c r="AE62" t="s">
        <v>53</v>
      </c>
      <c r="AI62" t="s">
        <v>42</v>
      </c>
      <c r="AJ62" t="s">
        <v>42</v>
      </c>
      <c r="AK62" t="s">
        <v>42</v>
      </c>
      <c r="AL62" t="s">
        <v>42</v>
      </c>
      <c r="AM62" t="s">
        <v>42</v>
      </c>
    </row>
    <row r="63" spans="1:39" x14ac:dyDescent="0.25">
      <c r="A63">
        <v>62</v>
      </c>
      <c r="B63">
        <v>0</v>
      </c>
      <c r="C63" t="s">
        <v>110</v>
      </c>
      <c r="D63">
        <v>64</v>
      </c>
      <c r="E63" t="s">
        <v>111</v>
      </c>
      <c r="G63">
        <v>0</v>
      </c>
      <c r="H63">
        <v>3278</v>
      </c>
      <c r="J63" t="s">
        <v>70</v>
      </c>
      <c r="K63" t="s">
        <v>71</v>
      </c>
      <c r="L63">
        <v>0</v>
      </c>
      <c r="M63" t="s">
        <v>154</v>
      </c>
      <c r="N63">
        <v>63</v>
      </c>
      <c r="O63" t="s">
        <v>155</v>
      </c>
      <c r="Q63">
        <v>0</v>
      </c>
      <c r="R63">
        <v>3326</v>
      </c>
      <c r="T63" t="s">
        <v>70</v>
      </c>
      <c r="U63" t="s">
        <v>71</v>
      </c>
      <c r="V63">
        <v>1</v>
      </c>
      <c r="W63" t="s">
        <v>42</v>
      </c>
      <c r="X63" t="s">
        <v>42</v>
      </c>
      <c r="Y63" t="s">
        <v>42</v>
      </c>
      <c r="Z63" t="s">
        <v>42</v>
      </c>
      <c r="AA63" t="s">
        <v>42</v>
      </c>
      <c r="AB63" t="s">
        <v>42</v>
      </c>
      <c r="AC63" t="s">
        <v>42</v>
      </c>
      <c r="AD63" t="s">
        <v>52</v>
      </c>
      <c r="AE63" t="s">
        <v>53</v>
      </c>
      <c r="AI63" t="s">
        <v>42</v>
      </c>
      <c r="AJ63" t="s">
        <v>42</v>
      </c>
      <c r="AK63" t="s">
        <v>42</v>
      </c>
      <c r="AL63" t="s">
        <v>42</v>
      </c>
      <c r="AM63" t="s">
        <v>42</v>
      </c>
    </row>
    <row r="64" spans="1:39" x14ac:dyDescent="0.25">
      <c r="A64">
        <v>63</v>
      </c>
      <c r="B64">
        <v>0</v>
      </c>
      <c r="C64" t="s">
        <v>64</v>
      </c>
      <c r="D64">
        <v>79</v>
      </c>
      <c r="E64" t="s">
        <v>65</v>
      </c>
      <c r="G64">
        <v>0</v>
      </c>
      <c r="H64">
        <v>2757</v>
      </c>
      <c r="J64" t="s">
        <v>66</v>
      </c>
      <c r="K64" t="s">
        <v>67</v>
      </c>
      <c r="L64">
        <v>0</v>
      </c>
      <c r="M64" t="s">
        <v>154</v>
      </c>
      <c r="N64">
        <v>63</v>
      </c>
      <c r="O64" t="s">
        <v>155</v>
      </c>
      <c r="Q64">
        <v>0</v>
      </c>
      <c r="R64">
        <v>3326</v>
      </c>
      <c r="T64" t="s">
        <v>70</v>
      </c>
      <c r="U64" t="s">
        <v>71</v>
      </c>
      <c r="V64">
        <v>1</v>
      </c>
      <c r="W64" t="s">
        <v>42</v>
      </c>
      <c r="X64" t="s">
        <v>42</v>
      </c>
      <c r="Y64" t="s">
        <v>42</v>
      </c>
      <c r="Z64" t="s">
        <v>42</v>
      </c>
      <c r="AA64" t="s">
        <v>42</v>
      </c>
      <c r="AB64" t="s">
        <v>42</v>
      </c>
      <c r="AC64" t="s">
        <v>42</v>
      </c>
      <c r="AD64" t="s">
        <v>52</v>
      </c>
      <c r="AE64" t="s">
        <v>53</v>
      </c>
      <c r="AI64" t="s">
        <v>42</v>
      </c>
      <c r="AJ64" t="s">
        <v>42</v>
      </c>
      <c r="AK64" t="s">
        <v>42</v>
      </c>
      <c r="AL64" t="s">
        <v>42</v>
      </c>
      <c r="AM64" t="s">
        <v>42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49" sqref="B49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163</v>
      </c>
    </row>
    <row r="2" spans="1:2" x14ac:dyDescent="0.25">
      <c r="A2" t="s">
        <v>4</v>
      </c>
      <c r="B2" s="96">
        <v>46131</v>
      </c>
    </row>
  </sheetData>
  <sheetProtection sheet="1" objects="1" scenarios="1"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BG285"/>
  <sheetViews>
    <sheetView showGridLines="0" tabSelected="1" zoomScale="80" zoomScaleNormal="100" workbookViewId="0"/>
  </sheetViews>
  <sheetFormatPr baseColWidth="10" defaultColWidth="10.21875" defaultRowHeight="15.6" x14ac:dyDescent="0.3"/>
  <cols>
    <col min="1" max="1" width="3.77734375" style="97" customWidth="1"/>
    <col min="2" max="2" width="4.55468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4.44140625" style="24" bestFit="1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4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4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4.77734375" style="24" customWidth="1"/>
    <col min="35" max="36" width="3.77734375" style="89" customWidth="1"/>
    <col min="37" max="37" width="3.77734375" style="93" customWidth="1"/>
    <col min="38" max="39" width="3.77734375" style="89" customWidth="1"/>
    <col min="40" max="40" width="3.77734375" style="93" customWidth="1"/>
    <col min="41" max="41" width="3.77734375" style="89" customWidth="1"/>
    <col min="42" max="42" width="4.77734375" style="89" customWidth="1"/>
    <col min="43" max="49" width="3.77734375" style="89" customWidth="1"/>
    <col min="50" max="50" width="4.77734375" style="89" customWidth="1"/>
    <col min="51" max="57" width="3.77734375" style="89" customWidth="1"/>
    <col min="58" max="58" width="6.44140625" style="24" customWidth="1"/>
    <col min="59" max="59" width="17.77734375" style="89" customWidth="1"/>
    <col min="60" max="60" width="10.21875" style="89" customWidth="1"/>
    <col min="61" max="16384" width="10.21875" style="89"/>
  </cols>
  <sheetData>
    <row r="1" spans="1:58" s="22" customFormat="1" x14ac:dyDescent="0.3">
      <c r="A1" s="97"/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  <c r="AH1" s="18"/>
      <c r="AI1" s="19"/>
      <c r="AJ1" s="19"/>
      <c r="AK1" s="19"/>
      <c r="AL1" s="19"/>
      <c r="AM1" s="19"/>
      <c r="AN1" s="19"/>
      <c r="AO1" s="20"/>
      <c r="AP1" s="18"/>
      <c r="AQ1" s="19"/>
      <c r="AR1" s="19"/>
      <c r="AS1" s="19"/>
      <c r="AT1" s="19"/>
      <c r="AU1" s="19"/>
      <c r="AV1" s="19"/>
      <c r="AW1" s="20"/>
      <c r="AX1" s="21"/>
      <c r="AY1" s="21"/>
      <c r="AZ1" s="21"/>
      <c r="BA1" s="21"/>
      <c r="BB1" s="21"/>
      <c r="BC1" s="21"/>
      <c r="BD1" s="21"/>
      <c r="BE1" s="21"/>
    </row>
    <row r="2" spans="1:58" s="24" customFormat="1" x14ac:dyDescent="0.3">
      <c r="A2" s="97"/>
      <c r="B2" s="23" t="s">
        <v>156</v>
      </c>
      <c r="C2" s="23"/>
      <c r="D2" s="23"/>
      <c r="E2" s="23"/>
      <c r="F2" s="23"/>
      <c r="G2" s="23"/>
      <c r="H2" s="23"/>
      <c r="I2" s="23"/>
      <c r="J2" s="23" t="s">
        <v>157</v>
      </c>
      <c r="K2" s="23"/>
      <c r="L2" s="23"/>
      <c r="M2" s="23"/>
      <c r="N2" s="23"/>
      <c r="O2" s="23"/>
      <c r="P2" s="23"/>
      <c r="Q2" s="23"/>
      <c r="R2" s="23" t="s">
        <v>158</v>
      </c>
      <c r="S2" s="23"/>
      <c r="T2" s="23"/>
      <c r="U2" s="23"/>
      <c r="V2" s="23"/>
      <c r="W2" s="23"/>
      <c r="X2" s="23"/>
      <c r="Y2" s="23"/>
      <c r="Z2" s="23" t="s">
        <v>159</v>
      </c>
      <c r="AA2" s="23"/>
      <c r="AB2" s="23"/>
      <c r="AC2" s="23"/>
      <c r="AD2" s="23"/>
      <c r="AE2" s="23"/>
      <c r="AF2" s="23"/>
      <c r="AG2" s="23"/>
      <c r="AH2" s="23" t="s">
        <v>160</v>
      </c>
      <c r="AI2" s="23"/>
      <c r="AJ2" s="23"/>
      <c r="AK2" s="23"/>
      <c r="AL2" s="23"/>
      <c r="AM2" s="23"/>
      <c r="AN2" s="23"/>
      <c r="AO2" s="23"/>
      <c r="AP2" s="23" t="s">
        <v>3</v>
      </c>
      <c r="AQ2" s="23"/>
      <c r="AR2" s="23"/>
      <c r="AS2" s="23"/>
      <c r="AT2" s="23"/>
      <c r="AU2" s="23"/>
      <c r="AV2" s="23"/>
      <c r="AW2" s="23"/>
      <c r="AX2" s="21"/>
      <c r="AY2" s="21"/>
      <c r="AZ2" s="21"/>
      <c r="BA2" s="21"/>
      <c r="BB2" s="21"/>
      <c r="BC2" s="21"/>
      <c r="BD2" s="21"/>
      <c r="BE2" s="21"/>
    </row>
    <row r="3" spans="1:58" s="28" customFormat="1" ht="12" customHeight="1" x14ac:dyDescent="0.25">
      <c r="A3" s="98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7"/>
    </row>
    <row r="4" spans="1:58" s="28" customFormat="1" ht="12" customHeight="1" x14ac:dyDescent="0.25">
      <c r="A4" s="98"/>
      <c r="B4" s="26"/>
      <c r="C4" s="27"/>
      <c r="D4" s="27"/>
      <c r="E4" s="25"/>
      <c r="F4" s="27"/>
      <c r="G4" s="27"/>
      <c r="H4" s="25"/>
      <c r="I4" s="27"/>
      <c r="J4" s="27"/>
      <c r="M4" s="29"/>
      <c r="P4" s="29"/>
      <c r="R4" s="27"/>
      <c r="U4" s="29"/>
      <c r="X4" s="29"/>
      <c r="Z4" s="27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1"/>
      <c r="AL4" s="2"/>
      <c r="AM4" s="2"/>
      <c r="AN4" s="14"/>
      <c r="AO4" s="2"/>
      <c r="AP4" s="3"/>
      <c r="BF4" s="27"/>
    </row>
    <row r="5" spans="1:58" s="28" customFormat="1" ht="12" customHeight="1" x14ac:dyDescent="0.25">
      <c r="A5" s="100">
        <v>1</v>
      </c>
      <c r="B5" s="33">
        <f>IF(VLOOKUP(B7,NP,4,FALSE)=0,"",VLOOKUP(B7,NP,4,FALSE))</f>
        <v>62</v>
      </c>
      <c r="C5" s="34" t="str">
        <f>IF(B5="","",CONCATENATE(VLOOKUP(B7,NP,5,FALSE),"  ",VLOOKUP(B7,NP,6,FALSE)))</f>
        <v xml:space="preserve">32-VALERI.R/41-FRIEDMANN.C  </v>
      </c>
      <c r="D5" s="34"/>
      <c r="E5" s="35"/>
      <c r="F5" s="34"/>
      <c r="G5" s="34"/>
      <c r="H5" s="35"/>
      <c r="I5" s="34"/>
      <c r="J5" s="27"/>
      <c r="M5" s="29"/>
      <c r="P5" s="29"/>
      <c r="R5" s="27"/>
      <c r="U5" s="29"/>
      <c r="X5" s="29"/>
      <c r="Z5" s="27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46131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  <c r="BF5" s="27"/>
    </row>
    <row r="6" spans="1:58" s="28" customFormat="1" ht="12" customHeight="1" x14ac:dyDescent="0.25">
      <c r="A6" s="98"/>
      <c r="B6" s="16" t="str">
        <f>IF(OR(B5="",VLOOKUP(B7,NP,10,FALSE)=0),"",IF(LEN(VLOOKUP(B7,NP,10,FALSE))=7,VLOOKUP(B7,NP,10,FALSE),VLOOKUP(B7,NP,10,FALSE)))</f>
        <v>03290081</v>
      </c>
      <c r="C6" s="39" t="str">
        <f>IF(B5="","",CONCATENATE(VLOOKUP(B7,NP,8,FALSE)," pts - ",VLOOKUP(B7,NP,11,FALSE)))</f>
        <v>3334 pts - PPC KERHUONNAIS</v>
      </c>
      <c r="D6" s="39"/>
      <c r="E6" s="40"/>
      <c r="F6" s="39"/>
      <c r="G6" s="39"/>
      <c r="H6" s="40"/>
      <c r="I6" s="41"/>
      <c r="J6" s="42">
        <v>1</v>
      </c>
      <c r="M6" s="29"/>
      <c r="P6" s="29"/>
      <c r="R6" s="27"/>
      <c r="U6" s="29"/>
      <c r="X6" s="29"/>
      <c r="Z6" s="27"/>
      <c r="AA6" s="43"/>
      <c r="AB6" s="4"/>
      <c r="AC6" s="37"/>
      <c r="AD6" s="5"/>
      <c r="AE6" s="5"/>
      <c r="AF6" s="13"/>
      <c r="AG6" s="5"/>
      <c r="AH6" s="6"/>
      <c r="AI6" s="44"/>
      <c r="AJ6" s="44"/>
      <c r="AK6" s="12"/>
      <c r="AL6" s="7"/>
      <c r="AM6" s="7"/>
      <c r="AN6" s="12"/>
      <c r="AO6" s="7"/>
      <c r="AP6" s="8"/>
      <c r="BF6" s="27"/>
    </row>
    <row r="7" spans="1:58" s="28" customFormat="1" ht="12" customHeight="1" x14ac:dyDescent="0.25">
      <c r="A7" s="98"/>
      <c r="B7" s="45">
        <v>1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50"/>
      <c r="J7" s="51">
        <f>IF(VLOOKUP(J10,NP,4,FALSE)=0,"",VLOOKUP(J10,NP,4,FALSE))</f>
        <v>62</v>
      </c>
      <c r="K7" s="34" t="str">
        <f>IF(J7="","",CONCATENATE(VLOOKUP(J10,NP,5,FALSE),"  ",VLOOKUP(J10,NP,6,FALSE)))</f>
        <v xml:space="preserve">32-VALERI.R/41-FRIEDMANN.C  </v>
      </c>
      <c r="L7" s="34"/>
      <c r="M7" s="35"/>
      <c r="N7" s="34"/>
      <c r="O7" s="34"/>
      <c r="P7" s="35"/>
      <c r="Q7" s="34"/>
      <c r="R7" s="27"/>
      <c r="U7" s="29"/>
      <c r="X7" s="29"/>
      <c r="Z7" s="27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  <c r="BF7" s="27"/>
    </row>
    <row r="8" spans="1:58" s="28" customFormat="1" ht="12" customHeight="1" x14ac:dyDescent="0.25">
      <c r="A8" s="98"/>
      <c r="C8" s="53"/>
      <c r="D8" s="53"/>
      <c r="E8" s="54"/>
      <c r="F8" s="53"/>
      <c r="G8" s="53"/>
      <c r="H8" s="54"/>
      <c r="I8" s="55"/>
      <c r="J8" s="53"/>
      <c r="K8" s="56" t="str">
        <f>IF(J7="","",CONCATENATE(VLOOKUP(J10,NP,8,FALSE)," pts - ",VLOOKUP(J10,NP,11,FALSE)))</f>
        <v>3334 pts - PPC KERHUONNAIS</v>
      </c>
      <c r="L8" s="56"/>
      <c r="M8" s="57"/>
      <c r="N8" s="56"/>
      <c r="O8" s="56"/>
      <c r="P8" s="57"/>
      <c r="Q8" s="58"/>
      <c r="R8" s="59"/>
      <c r="U8" s="29"/>
      <c r="X8" s="29"/>
      <c r="Z8" s="27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37"/>
      <c r="AL8" s="5"/>
      <c r="AM8" s="5"/>
      <c r="AN8" s="13"/>
      <c r="AO8" s="5"/>
      <c r="AP8" s="8"/>
      <c r="BF8" s="27"/>
    </row>
    <row r="9" spans="1:58" s="28" customFormat="1" ht="12" customHeight="1" x14ac:dyDescent="0.25">
      <c r="A9" s="98">
        <f>A5+1</f>
        <v>2</v>
      </c>
      <c r="B9" s="33" t="str">
        <f>IF(VLOOKUP(B7,NP,14,FALSE)=0,"",VLOOKUP(B7,NP,14,FALSE))</f>
        <v/>
      </c>
      <c r="C9" s="34" t="str">
        <f>IF(B9="","",CONCATENATE(VLOOKUP(B7,NP,15,FALSE),"  ",VLOOKUP(B7,NP,16,FALSE)))</f>
        <v/>
      </c>
      <c r="D9" s="34"/>
      <c r="E9" s="35"/>
      <c r="F9" s="34"/>
      <c r="G9" s="34"/>
      <c r="H9" s="35"/>
      <c r="I9" s="61"/>
      <c r="J9" s="62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U9" s="29"/>
      <c r="X9" s="29"/>
      <c r="Z9" s="27"/>
      <c r="AA9" s="36" t="s">
        <v>7</v>
      </c>
      <c r="AB9" s="6"/>
      <c r="AC9" s="12"/>
      <c r="AD9" s="7"/>
      <c r="AE9" s="107" t="str">
        <f>'Liste des parties'!$AE$2</f>
        <v>Doubles Messieurs 11 à 16 -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  <c r="BF9" s="27"/>
    </row>
    <row r="10" spans="1:58" s="28" customFormat="1" ht="12" customHeight="1" x14ac:dyDescent="0.25">
      <c r="A10" s="98"/>
      <c r="B10" s="16" t="str">
        <f>IF(OR(B9="",VLOOKUP(B7,NP,20,FALSE)=0),"",IF(LEN(VLOOKUP(B7,NP,20,FALSE))=7,VLOOKUP(B7,NP,20,FALSE),VLOOKUP(B7,NP,20,FALSE)))</f>
        <v/>
      </c>
      <c r="C10" s="39" t="str">
        <f>IF(B9="","",CONCATENATE(VLOOKUP(B7,NP,18,FALSE)," pts - ",VLOOKUP(B7,NP,21,FALSE)))</f>
        <v/>
      </c>
      <c r="D10" s="39"/>
      <c r="E10" s="40"/>
      <c r="F10" s="39"/>
      <c r="G10" s="39"/>
      <c r="H10" s="40"/>
      <c r="I10" s="39"/>
      <c r="J10" s="67">
        <v>33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62</v>
      </c>
      <c r="S10" s="34" t="str">
        <f>IF(R10="","",CONCATENATE(VLOOKUP(R16,NP,5,FALSE),"  ",VLOOKUP(R16,NP,6,FALSE)))</f>
        <v xml:space="preserve">32-VALERI.R/41-FRIEDMANN.C  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1"/>
      <c r="AL10" s="10"/>
      <c r="AM10" s="10"/>
      <c r="AN10" s="15"/>
      <c r="AO10" s="10"/>
      <c r="AP10" s="11"/>
      <c r="BF10" s="27"/>
    </row>
    <row r="11" spans="1:58" s="28" customFormat="1" ht="12" customHeight="1" x14ac:dyDescent="0.25">
      <c r="A11" s="98">
        <f>A9+1</f>
        <v>3</v>
      </c>
      <c r="B11" s="33">
        <f>IF(VLOOKUP(B13,NP,4,FALSE)=0,"",VLOOKUP(B13,NP,4,FALSE))</f>
        <v>95</v>
      </c>
      <c r="C11" s="34" t="str">
        <f>IF(B11="","",CONCATENATE(VLOOKUP(B13,NP,5,FALSE),"  ",VLOOKUP(B13,NP,6,FALSE)))</f>
        <v xml:space="preserve">117-COZIEN.D/109-VAN DER MEERSCH.P  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3334 pts - PPC KERHUONNAIS</v>
      </c>
      <c r="T11" s="56"/>
      <c r="U11" s="57"/>
      <c r="V11" s="56"/>
      <c r="W11" s="56"/>
      <c r="X11" s="57"/>
      <c r="Y11" s="58"/>
      <c r="Z11" s="59"/>
      <c r="AC11" s="29"/>
      <c r="AF11" s="29"/>
      <c r="AK11" s="29"/>
      <c r="AN11" s="29"/>
      <c r="BF11" s="27"/>
    </row>
    <row r="12" spans="1:58" s="28" customFormat="1" ht="12" customHeight="1" x14ac:dyDescent="0.25">
      <c r="A12" s="98"/>
      <c r="B12" s="16" t="str">
        <f>IF(OR(B11="",VLOOKUP(B13,NP,10,FALSE)=0),"",IF(LEN(VLOOKUP(B13,NP,10,FALSE))=7,VLOOKUP(B13,NP,10,FALSE),VLOOKUP(B13,NP,10,FALSE)))</f>
        <v>03290005</v>
      </c>
      <c r="C12" s="39" t="str">
        <f>IF(B11="","",CONCATENATE(VLOOKUP(B13,NP,8,FALSE)," pts - ",VLOOKUP(B13,NP,11,FALSE)))</f>
        <v>2360 pts - LANDERNEAU TT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C12" s="29"/>
      <c r="AF12" s="29"/>
      <c r="AK12" s="29"/>
      <c r="AL12" s="28" t="s">
        <v>161</v>
      </c>
      <c r="AN12" s="29"/>
      <c r="BF12" s="27"/>
    </row>
    <row r="13" spans="1:58" s="28" customFormat="1" ht="12" customHeight="1" x14ac:dyDescent="0.25">
      <c r="A13" s="98"/>
      <c r="B13" s="45">
        <v>2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95</v>
      </c>
      <c r="K13" s="34" t="str">
        <f>IF(J13="","",CONCATENATE(VLOOKUP(J10,NP,15,FALSE),"  ",VLOOKUP(J10,NP,16,FALSE)))</f>
        <v xml:space="preserve">117-COZIEN.D/109-VAN DER MEERSCH.P  </v>
      </c>
      <c r="L13" s="34"/>
      <c r="M13" s="35"/>
      <c r="N13" s="34"/>
      <c r="O13" s="34"/>
      <c r="P13" s="35"/>
      <c r="Q13" s="73"/>
      <c r="R13" s="59"/>
      <c r="U13" s="29"/>
      <c r="X13" s="29"/>
      <c r="Y13" s="74"/>
      <c r="Z13" s="27"/>
      <c r="AC13" s="29"/>
      <c r="AF13" s="29"/>
      <c r="AK13" s="29"/>
      <c r="AN13" s="29"/>
      <c r="BF13" s="27"/>
    </row>
    <row r="14" spans="1:58" s="28" customFormat="1" ht="12" customHeight="1" x14ac:dyDescent="0.25">
      <c r="A14" s="98"/>
      <c r="C14" s="53"/>
      <c r="D14" s="53"/>
      <c r="E14" s="54"/>
      <c r="F14" s="53"/>
      <c r="G14" s="53"/>
      <c r="H14" s="54"/>
      <c r="I14" s="53"/>
      <c r="J14" s="66">
        <v>4</v>
      </c>
      <c r="K14" s="56" t="str">
        <f>IF(J13="","",CONCATENATE(VLOOKUP(J10,NP,18,FALSE)," pts - ",VLOOKUP(J10,NP,21,FALSE)))</f>
        <v>2360 pts - LANDERNEAU TT</v>
      </c>
      <c r="L14" s="56"/>
      <c r="M14" s="57"/>
      <c r="N14" s="56"/>
      <c r="O14" s="56"/>
      <c r="P14" s="57"/>
      <c r="Q14" s="56"/>
      <c r="R14" s="27"/>
      <c r="U14" s="29"/>
      <c r="X14" s="29"/>
      <c r="Y14" s="74"/>
      <c r="Z14" s="27"/>
      <c r="AC14" s="29"/>
      <c r="AF14" s="29"/>
      <c r="AH14" s="27"/>
      <c r="AK14" s="29"/>
      <c r="AN14" s="29"/>
      <c r="BF14" s="27"/>
    </row>
    <row r="15" spans="1:58" s="28" customFormat="1" ht="12" customHeight="1" x14ac:dyDescent="0.25">
      <c r="A15" s="101">
        <f>A11+1</f>
        <v>4</v>
      </c>
      <c r="B15" s="33">
        <f>IF(VLOOKUP(B13,NP,14,FALSE)=0,"",VLOOKUP(B13,NP,14,FALSE))</f>
        <v>94</v>
      </c>
      <c r="C15" s="34" t="str">
        <f>IF(B15="","",CONCATENATE(VLOOKUP(B13,NP,15,FALSE),"  ",VLOOKUP(B13,NP,16,FALSE)))</f>
        <v xml:space="preserve">116-RIOU.V/110-ROPARS.M  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U15" s="29"/>
      <c r="X15" s="29"/>
      <c r="Y15" s="74"/>
      <c r="Z15" s="66">
        <v>1</v>
      </c>
      <c r="AC15" s="29"/>
      <c r="AF15" s="29"/>
      <c r="AH15" s="27"/>
      <c r="AK15" s="29"/>
      <c r="AN15" s="29"/>
      <c r="BF15" s="27"/>
    </row>
    <row r="16" spans="1:58" s="28" customFormat="1" ht="12" customHeight="1" x14ac:dyDescent="0.25">
      <c r="A16" s="98"/>
      <c r="B16" s="16" t="str">
        <f>IF(OR(B15="",VLOOKUP(B13,NP,20,FALSE)=0),"",IF(LEN(VLOOKUP(B13,NP,20,FALSE))=7,VLOOKUP(B13,NP,20,FALSE),VLOOKUP(B13,NP,20,FALSE)))</f>
        <v>03290044</v>
      </c>
      <c r="C16" s="39" t="str">
        <f>IF(B15="","",CONCATENATE(VLOOKUP(B13,NP,18,FALSE)," pts - ",VLOOKUP(B13,NP,21,FALSE)))</f>
        <v>2362 pts - TT LANDIVISIAU</v>
      </c>
      <c r="D16" s="39"/>
      <c r="E16" s="40"/>
      <c r="F16" s="39"/>
      <c r="G16" s="39"/>
      <c r="H16" s="40"/>
      <c r="I16" s="39"/>
      <c r="J16" s="27"/>
      <c r="M16" s="29"/>
      <c r="P16" s="29"/>
      <c r="R16" s="67">
        <v>49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79</v>
      </c>
      <c r="AA16" s="34" t="str">
        <f>IF(Z16="","",CONCATENATE(VLOOKUP(Z28,NP,5,FALSE),"  ",VLOOKUP(Z28,NP,6,FALSE)))</f>
        <v xml:space="preserve">72-LE COM.A/78-GUILLOU.K  </v>
      </c>
      <c r="AB16" s="34"/>
      <c r="AC16" s="35"/>
      <c r="AD16" s="34"/>
      <c r="AE16" s="34"/>
      <c r="AF16" s="35"/>
      <c r="AG16" s="34"/>
      <c r="AH16" s="27"/>
      <c r="AK16" s="29"/>
      <c r="AN16" s="29"/>
      <c r="BF16" s="27"/>
    </row>
    <row r="17" spans="1:59" s="28" customFormat="1" ht="12" customHeight="1" x14ac:dyDescent="0.25">
      <c r="A17" s="101">
        <f>A15+1</f>
        <v>5</v>
      </c>
      <c r="B17" s="33">
        <f>IF(VLOOKUP(B19,NP,4,FALSE)=0,"",VLOOKUP(B19,NP,4,FALSE))</f>
        <v>80</v>
      </c>
      <c r="C17" s="34" t="str">
        <f>IF(B17="","",CONCATENATE(VLOOKUP(B19,NP,5,FALSE),"  ",VLOOKUP(B19,NP,6,FALSE)))</f>
        <v xml:space="preserve">57-GUILCHER.M/96-CHAUVEAU-CLAQUIN.M  </v>
      </c>
      <c r="D17" s="34"/>
      <c r="E17" s="35"/>
      <c r="F17" s="34"/>
      <c r="G17" s="34"/>
      <c r="H17" s="35"/>
      <c r="I17" s="34"/>
      <c r="J17" s="27"/>
      <c r="M17" s="29"/>
      <c r="P17" s="29"/>
      <c r="R17" s="27"/>
      <c r="U17" s="29"/>
      <c r="X17" s="29"/>
      <c r="Y17" s="74"/>
      <c r="Z17" s="43"/>
      <c r="AA17" s="56" t="str">
        <f>IF(Z16="","",CONCATENATE(VLOOKUP(Z28,NP,8,FALSE)," pts - ",VLOOKUP(Z28,NP,11,FALSE)))</f>
        <v>2757 pts - SCAER/CORAY TT</v>
      </c>
      <c r="AB17" s="56"/>
      <c r="AC17" s="57"/>
      <c r="AD17" s="56"/>
      <c r="AE17" s="56"/>
      <c r="AF17" s="57"/>
      <c r="AG17" s="58"/>
      <c r="AH17" s="59"/>
      <c r="AK17" s="29"/>
      <c r="AN17" s="29"/>
      <c r="BF17" s="27"/>
    </row>
    <row r="18" spans="1:59" s="28" customFormat="1" ht="12" customHeight="1" x14ac:dyDescent="0.25">
      <c r="A18" s="98"/>
      <c r="B18" s="16" t="str">
        <f>IF(OR(B17="",VLOOKUP(B19,NP,10,FALSE)=0),"",IF(LEN(VLOOKUP(B19,NP,10,FALSE))=7,VLOOKUP(B19,NP,10,FALSE),VLOOKUP(B19,NP,10,FALSE)))</f>
        <v>03290081</v>
      </c>
      <c r="C18" s="39" t="str">
        <f>IF(B17="","",CONCATENATE(VLOOKUP(B19,NP,8,FALSE)," pts - ",VLOOKUP(B19,NP,11,FALSE)))</f>
        <v>2743 pts - PPC KERHUONNAIS</v>
      </c>
      <c r="D18" s="39"/>
      <c r="E18" s="40"/>
      <c r="F18" s="39"/>
      <c r="G18" s="39"/>
      <c r="H18" s="40"/>
      <c r="I18" s="39"/>
      <c r="J18" s="66">
        <v>5</v>
      </c>
      <c r="M18" s="29"/>
      <c r="P18" s="29"/>
      <c r="R18" s="27"/>
      <c r="U18" s="29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K18" s="29"/>
      <c r="AN18" s="29"/>
      <c r="BF18" s="27"/>
    </row>
    <row r="19" spans="1:59" s="28" customFormat="1" ht="12" customHeight="1" x14ac:dyDescent="0.25">
      <c r="A19" s="98"/>
      <c r="B19" s="45">
        <v>3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80</v>
      </c>
      <c r="K19" s="34" t="str">
        <f>IF(J19="","",CONCATENATE(VLOOKUP(J22,NP,5,FALSE),"  ",VLOOKUP(J22,NP,6,FALSE)))</f>
        <v xml:space="preserve">57-GUILCHER.M/96-CHAUVEAU-CLAQUIN.M  </v>
      </c>
      <c r="L19" s="34"/>
      <c r="M19" s="35"/>
      <c r="N19" s="34"/>
      <c r="O19" s="34"/>
      <c r="P19" s="35"/>
      <c r="Q19" s="34"/>
      <c r="R19" s="27"/>
      <c r="U19" s="29"/>
      <c r="X19" s="29"/>
      <c r="Y19" s="74"/>
      <c r="Z19" s="27"/>
      <c r="AC19" s="29"/>
      <c r="AF19" s="29"/>
      <c r="AG19" s="74"/>
      <c r="AH19" s="27"/>
      <c r="AK19" s="29"/>
      <c r="AN19" s="29"/>
      <c r="BF19" s="27"/>
    </row>
    <row r="20" spans="1:59" s="28" customFormat="1" ht="12" customHeight="1" x14ac:dyDescent="0.25">
      <c r="A20" s="9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2743 pts - PPC KERHUONNAIS</v>
      </c>
      <c r="L20" s="56"/>
      <c r="M20" s="57"/>
      <c r="N20" s="56"/>
      <c r="O20" s="56"/>
      <c r="P20" s="57"/>
      <c r="Q20" s="58"/>
      <c r="R20" s="59"/>
      <c r="U20" s="29"/>
      <c r="X20" s="29"/>
      <c r="Y20" s="74"/>
      <c r="Z20" s="27"/>
      <c r="AC20" s="29"/>
      <c r="AF20" s="29"/>
      <c r="AG20" s="74"/>
      <c r="AH20" s="27"/>
      <c r="AK20" s="29"/>
      <c r="AN20" s="29"/>
      <c r="BF20" s="27"/>
    </row>
    <row r="21" spans="1:59" s="28" customFormat="1" ht="12" customHeight="1" x14ac:dyDescent="0.25">
      <c r="A21" s="98">
        <f>A17+1</f>
        <v>6</v>
      </c>
      <c r="B21" s="33" t="str">
        <f>IF(VLOOKUP(B19,NP,14,FALSE)=0,"",VLOOKUP(B19,NP,14,FALSE))</f>
        <v/>
      </c>
      <c r="C21" s="34" t="str">
        <f>IF(B21="","",CONCATENATE(VLOOKUP(B19,NP,15,FALSE),"  ",VLOOKUP(B19,NP,16,FALSE)))</f>
        <v/>
      </c>
      <c r="D21" s="34"/>
      <c r="E21" s="35"/>
      <c r="F21" s="34"/>
      <c r="G21" s="34"/>
      <c r="H21" s="35"/>
      <c r="I21" s="34"/>
      <c r="J21" s="59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C21" s="29"/>
      <c r="AF21" s="29"/>
      <c r="AG21" s="74"/>
      <c r="AH21" s="27"/>
      <c r="AK21" s="29"/>
      <c r="AN21" s="29"/>
      <c r="BF21" s="27"/>
    </row>
    <row r="22" spans="1:59" s="28" customFormat="1" ht="12" customHeight="1" x14ac:dyDescent="0.25">
      <c r="A22" s="98"/>
      <c r="B22" s="16" t="str">
        <f>IF(OR(B21="",VLOOKUP(B19,NP,20,FALSE)=0),"",IF(LEN(VLOOKUP(B19,NP,20,FALSE))=7,VLOOKUP(B19,NP,20,FALSE),VLOOKUP(B19,NP,20,FALSE)))</f>
        <v/>
      </c>
      <c r="C22" s="39" t="str">
        <f>IF(B21="","",CONCATENATE(VLOOKUP(B19,NP,18,FALSE)," pts - ",VLOOKUP(B19,NP,21,FALSE)))</f>
        <v/>
      </c>
      <c r="D22" s="39"/>
      <c r="E22" s="40"/>
      <c r="F22" s="39"/>
      <c r="G22" s="39"/>
      <c r="H22" s="40"/>
      <c r="I22" s="39"/>
      <c r="J22" s="67">
        <v>34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79</v>
      </c>
      <c r="S22" s="34" t="str">
        <f>IF(R22="","",CONCATENATE(VLOOKUP(R16,NP,15,FALSE),"  ",VLOOKUP(R16,NP,16,FALSE)))</f>
        <v xml:space="preserve">72-LE COM.A/78-GUILLOU.K  </v>
      </c>
      <c r="T22" s="34"/>
      <c r="U22" s="35"/>
      <c r="V22" s="34"/>
      <c r="W22" s="34"/>
      <c r="X22" s="35"/>
      <c r="Y22" s="73"/>
      <c r="Z22" s="59"/>
      <c r="AC22" s="29"/>
      <c r="AF22" s="29"/>
      <c r="AG22" s="74"/>
      <c r="AH22" s="27"/>
      <c r="AK22" s="29"/>
      <c r="AN22" s="29"/>
      <c r="BF22" s="27"/>
    </row>
    <row r="23" spans="1:59" s="28" customFormat="1" ht="12" customHeight="1" x14ac:dyDescent="0.25">
      <c r="A23" s="98">
        <f>A21+1</f>
        <v>7</v>
      </c>
      <c r="B23" s="33" t="str">
        <f>IF(VLOOKUP(B25,NP,4,FALSE)=0,"",VLOOKUP(B25,NP,4,FALSE))</f>
        <v/>
      </c>
      <c r="C23" s="34" t="str">
        <f>IF(B23="","",CONCATENATE(VLOOKUP(B25,NP,5,FALSE),"  ",VLOOKUP(B25,NP,6,FALSE)))</f>
        <v/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8</v>
      </c>
      <c r="S23" s="56" t="str">
        <f>IF(R22="","",CONCATENATE(VLOOKUP(R16,NP,18,FALSE)," pts - ",VLOOKUP(R16,NP,21,FALSE)))</f>
        <v>2757 pts - SCAER/CORAY TT</v>
      </c>
      <c r="T23" s="56"/>
      <c r="U23" s="57"/>
      <c r="V23" s="56"/>
      <c r="W23" s="56"/>
      <c r="X23" s="57"/>
      <c r="Y23" s="56"/>
      <c r="Z23" s="27"/>
      <c r="AC23" s="29"/>
      <c r="AF23" s="29"/>
      <c r="AG23" s="74"/>
      <c r="AH23" s="27"/>
      <c r="AK23" s="29"/>
      <c r="AN23" s="29"/>
      <c r="BF23" s="27"/>
    </row>
    <row r="24" spans="1:59" s="28" customFormat="1" ht="12" customHeight="1" x14ac:dyDescent="0.25">
      <c r="A24" s="98"/>
      <c r="B24" s="16" t="str">
        <f>IF(OR(B23="",VLOOKUP(B25,NP,10,FALSE)=0),"",IF(LEN(VLOOKUP(B25,NP,10,FALSE))=7,VLOOKUP(B25,NP,10,FALSE),VLOOKUP(B25,NP,10,FALSE)))</f>
        <v/>
      </c>
      <c r="C24" s="39" t="str">
        <f>IF(B23="","",CONCATENATE(VLOOKUP(B25,NP,8,FALSE)," pts - ",VLOOKUP(B25,NP,11,FALSE)))</f>
        <v/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C24" s="29"/>
      <c r="AF24" s="29"/>
      <c r="AG24" s="74"/>
      <c r="AH24" s="27"/>
      <c r="AK24" s="29"/>
      <c r="AN24" s="29"/>
      <c r="BF24" s="27"/>
    </row>
    <row r="25" spans="1:59" s="28" customFormat="1" ht="12" customHeight="1" x14ac:dyDescent="0.25">
      <c r="A25" s="98"/>
      <c r="B25" s="45">
        <v>4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79</v>
      </c>
      <c r="K25" s="34" t="str">
        <f>IF(J25="","",CONCATENATE(VLOOKUP(J22,NP,15,FALSE),"  ",VLOOKUP(J22,NP,16,FALSE)))</f>
        <v xml:space="preserve">72-LE COM.A/78-GUILLOU.K  </v>
      </c>
      <c r="L25" s="34"/>
      <c r="M25" s="35"/>
      <c r="N25" s="34"/>
      <c r="O25" s="34"/>
      <c r="P25" s="35"/>
      <c r="Q25" s="73"/>
      <c r="R25" s="59"/>
      <c r="U25" s="29"/>
      <c r="X25" s="29"/>
      <c r="Z25" s="27"/>
      <c r="AC25" s="29"/>
      <c r="AF25" s="29"/>
      <c r="AG25" s="74"/>
      <c r="AH25" s="27"/>
      <c r="AK25" s="29"/>
      <c r="AN25" s="29"/>
      <c r="BF25" s="27"/>
    </row>
    <row r="26" spans="1:59" s="28" customFormat="1" ht="12" customHeight="1" x14ac:dyDescent="0.25">
      <c r="A26" s="98"/>
      <c r="C26" s="53"/>
      <c r="D26" s="53"/>
      <c r="E26" s="54"/>
      <c r="F26" s="53"/>
      <c r="G26" s="53"/>
      <c r="H26" s="54"/>
      <c r="I26" s="53"/>
      <c r="J26" s="66">
        <v>8</v>
      </c>
      <c r="K26" s="56" t="str">
        <f>IF(J25="","",CONCATENATE(VLOOKUP(J22,NP,18,FALSE)," pts - ",VLOOKUP(J22,NP,21,FALSE)))</f>
        <v>2757 pts - SCAER/CORAY TT</v>
      </c>
      <c r="L26" s="56"/>
      <c r="M26" s="57"/>
      <c r="N26" s="56"/>
      <c r="O26" s="56"/>
      <c r="P26" s="57"/>
      <c r="Q26" s="56"/>
      <c r="R26" s="27"/>
      <c r="U26" s="29"/>
      <c r="X26" s="29"/>
      <c r="Z26" s="27"/>
      <c r="AC26" s="29"/>
      <c r="AF26" s="29"/>
      <c r="AG26" s="74"/>
      <c r="AH26" s="27"/>
      <c r="AK26" s="29"/>
      <c r="AN26" s="29"/>
      <c r="BF26" s="27"/>
    </row>
    <row r="27" spans="1:59" s="28" customFormat="1" ht="12" customHeight="1" x14ac:dyDescent="0.25">
      <c r="A27" s="102">
        <f>A23+1</f>
        <v>8</v>
      </c>
      <c r="B27" s="33">
        <f>IF(VLOOKUP(B25,NP,14,FALSE)=0,"",VLOOKUP(B25,NP,14,FALSE))</f>
        <v>79</v>
      </c>
      <c r="C27" s="34" t="str">
        <f>IF(B27="","",CONCATENATE(VLOOKUP(B25,NP,15,FALSE),"  ",VLOOKUP(B25,NP,16,FALSE)))</f>
        <v xml:space="preserve">72-LE COM.A/78-GUILLOU.K  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U27" s="29"/>
      <c r="X27" s="29"/>
      <c r="Z27" s="27"/>
      <c r="AC27" s="29"/>
      <c r="AF27" s="29"/>
      <c r="AG27" s="74"/>
      <c r="AH27" s="66">
        <v>1</v>
      </c>
      <c r="AK27" s="29"/>
      <c r="AN27" s="29"/>
      <c r="BF27" s="27"/>
    </row>
    <row r="28" spans="1:59" s="28" customFormat="1" ht="12" customHeight="1" x14ac:dyDescent="0.25">
      <c r="A28" s="98"/>
      <c r="B28" s="16" t="str">
        <f>IF(OR(B27="",VLOOKUP(B25,NP,20,FALSE)=0),"",IF(LEN(VLOOKUP(B25,NP,20,FALSE))=7,VLOOKUP(B25,NP,20,FALSE),VLOOKUP(B25,NP,20,FALSE)))</f>
        <v>03290202</v>
      </c>
      <c r="C28" s="39" t="str">
        <f>IF(B27="","",CONCATENATE(VLOOKUP(B25,NP,18,FALSE)," pts - ",VLOOKUP(B25,NP,21,FALSE)))</f>
        <v>2757 pts - SCAER/CORAY TT</v>
      </c>
      <c r="D28" s="39"/>
      <c r="E28" s="40"/>
      <c r="F28" s="39"/>
      <c r="G28" s="39"/>
      <c r="H28" s="40"/>
      <c r="I28" s="39"/>
      <c r="J28" s="27"/>
      <c r="M28" s="29"/>
      <c r="P28" s="29"/>
      <c r="R28" s="27"/>
      <c r="S28" s="25"/>
      <c r="T28" s="25"/>
      <c r="U28" s="25"/>
      <c r="V28" s="25"/>
      <c r="W28" s="25"/>
      <c r="X28" s="25"/>
      <c r="Z28" s="67">
        <v>57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IF(VLOOKUP(AH52,NP,4,FALSE)=0,"",VLOOKUP(AH52,NP,4,FALSE))</f>
        <v>79</v>
      </c>
      <c r="AI28" s="34" t="str">
        <f>IF(AH28="","",CONCATENATE(VLOOKUP(AH52,NP,5,FALSE),"  ",VLOOKUP(AH52,NP,6,FALSE)))</f>
        <v xml:space="preserve">72-LE COM.A/78-GUILLOU.K  </v>
      </c>
      <c r="AJ28" s="34"/>
      <c r="AK28" s="35"/>
      <c r="AL28" s="34"/>
      <c r="AM28" s="34"/>
      <c r="AN28" s="35"/>
      <c r="AO28" s="34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G28" s="77"/>
    </row>
    <row r="29" spans="1:59" s="28" customFormat="1" ht="12" customHeight="1" x14ac:dyDescent="0.25">
      <c r="A29" s="102">
        <f>A27+1</f>
        <v>9</v>
      </c>
      <c r="B29" s="33">
        <f>IF(VLOOKUP(B31,NP,4,FALSE)=0,"",VLOOKUP(B31,NP,4,FALSE))</f>
        <v>71</v>
      </c>
      <c r="C29" s="34" t="str">
        <f>IF(B29="","",CONCATENATE(VLOOKUP(B31,NP,5,FALSE),"  ",VLOOKUP(B31,NP,6,FALSE)))</f>
        <v xml:space="preserve">45-SCOARNEC.J/75-SCOARNEC.A  </v>
      </c>
      <c r="D29" s="34"/>
      <c r="E29" s="35"/>
      <c r="F29" s="34"/>
      <c r="G29" s="34"/>
      <c r="H29" s="35"/>
      <c r="I29" s="34"/>
      <c r="J29" s="27"/>
      <c r="M29" s="29"/>
      <c r="P29" s="29"/>
      <c r="R29" s="27"/>
      <c r="U29" s="29"/>
      <c r="X29" s="29"/>
      <c r="Z29" s="27"/>
      <c r="AC29" s="29"/>
      <c r="AF29" s="29"/>
      <c r="AG29" s="74"/>
      <c r="AH29" s="43"/>
      <c r="AI29" s="56" t="str">
        <f>IF(AH28="","",CONCATENATE(VLOOKUP(AH52,NP,8,FALSE)," pts - ",VLOOKUP(AH52,NP,11,FALSE)))</f>
        <v>2757 pts - SCAER/CORAY TT</v>
      </c>
      <c r="AJ29" s="56"/>
      <c r="AK29" s="57"/>
      <c r="AL29" s="56"/>
      <c r="AM29" s="56"/>
      <c r="AN29" s="57"/>
      <c r="AO29" s="58"/>
      <c r="AP29" s="78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80"/>
      <c r="BG29" s="77"/>
    </row>
    <row r="30" spans="1:59" s="28" customFormat="1" ht="12" customHeight="1" x14ac:dyDescent="0.25">
      <c r="A30" s="98"/>
      <c r="B30" s="16" t="str">
        <f>IF(OR(B29="",VLOOKUP(B31,NP,10,FALSE)=0),"",IF(LEN(VLOOKUP(B31,NP,10,FALSE))=7,VLOOKUP(B31,NP,10,FALSE),VLOOKUP(B31,NP,10,FALSE)))</f>
        <v>03290229</v>
      </c>
      <c r="C30" s="39" t="str">
        <f>IF(B29="","",CONCATENATE(VLOOKUP(B31,NP,8,FALSE)," pts - ",VLOOKUP(B31,NP,11,FALSE)))</f>
        <v>2999 pts - RP FOUESNANT</v>
      </c>
      <c r="D30" s="39"/>
      <c r="E30" s="40"/>
      <c r="F30" s="39"/>
      <c r="G30" s="39"/>
      <c r="H30" s="40"/>
      <c r="I30" s="39"/>
      <c r="J30" s="66">
        <v>9</v>
      </c>
      <c r="M30" s="29"/>
      <c r="P30" s="29"/>
      <c r="R30" s="27"/>
      <c r="U30" s="29"/>
      <c r="X30" s="29"/>
      <c r="Z30" s="27"/>
      <c r="AC30" s="29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4"/>
      <c r="AL30" s="63"/>
      <c r="AM30" s="63"/>
      <c r="AN30" s="64"/>
      <c r="AO30" s="63"/>
      <c r="AP30" s="78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80"/>
      <c r="BG30" s="77"/>
    </row>
    <row r="31" spans="1:59" s="28" customFormat="1" ht="12" customHeight="1" x14ac:dyDescent="0.25">
      <c r="A31" s="98"/>
      <c r="B31" s="45">
        <v>5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71</v>
      </c>
      <c r="K31" s="34" t="str">
        <f>IF(J31="","",CONCATENATE(VLOOKUP(J34,NP,5,FALSE),"  ",VLOOKUP(J34,NP,6,FALSE)))</f>
        <v xml:space="preserve">45-SCOARNEC.J/75-SCOARNEC.A  </v>
      </c>
      <c r="L31" s="34"/>
      <c r="M31" s="35"/>
      <c r="N31" s="34"/>
      <c r="O31" s="34"/>
      <c r="P31" s="35"/>
      <c r="Q31" s="34"/>
      <c r="R31" s="27"/>
      <c r="U31" s="29"/>
      <c r="X31" s="29"/>
      <c r="Z31" s="27"/>
      <c r="AC31" s="29"/>
      <c r="AF31" s="29"/>
      <c r="AG31" s="74"/>
      <c r="AH31" s="27"/>
      <c r="AK31" s="29"/>
      <c r="AN31" s="29"/>
      <c r="AO31" s="77"/>
      <c r="AP31" s="8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80"/>
      <c r="BG31" s="77"/>
    </row>
    <row r="32" spans="1:59" s="28" customFormat="1" ht="12" customHeight="1" x14ac:dyDescent="0.25">
      <c r="A32" s="9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2999 pts - RP FOUESNANT</v>
      </c>
      <c r="L32" s="56"/>
      <c r="M32" s="57"/>
      <c r="N32" s="56"/>
      <c r="O32" s="56"/>
      <c r="P32" s="57"/>
      <c r="Q32" s="58"/>
      <c r="R32" s="59"/>
      <c r="U32" s="29"/>
      <c r="X32" s="29"/>
      <c r="Z32" s="27"/>
      <c r="AC32" s="29"/>
      <c r="AF32" s="29"/>
      <c r="AG32" s="74"/>
      <c r="AH32" s="27"/>
      <c r="AK32" s="29"/>
      <c r="AN32" s="29"/>
      <c r="AO32" s="77"/>
      <c r="AP32" s="81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80"/>
      <c r="BG32" s="77"/>
    </row>
    <row r="33" spans="1:59" s="28" customFormat="1" ht="12" customHeight="1" x14ac:dyDescent="0.25">
      <c r="A33" s="98">
        <f>A29+1</f>
        <v>10</v>
      </c>
      <c r="B33" s="33" t="str">
        <f>IF(VLOOKUP(B31,NP,14,FALSE)=0,"",VLOOKUP(B31,NP,14,FALSE))</f>
        <v/>
      </c>
      <c r="C33" s="34" t="str">
        <f>IF(B33="","",CONCATENATE(VLOOKUP(B31,NP,15,FALSE),"  ",VLOOKUP(B31,NP,16,FALSE)))</f>
        <v/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9</v>
      </c>
      <c r="S33" s="26"/>
      <c r="T33" s="26"/>
      <c r="U33" s="75"/>
      <c r="V33" s="26"/>
      <c r="W33" s="26"/>
      <c r="X33" s="75"/>
      <c r="Z33" s="27"/>
      <c r="AC33" s="29"/>
      <c r="AF33" s="29"/>
      <c r="AG33" s="74"/>
      <c r="AH33" s="27"/>
      <c r="AK33" s="29"/>
      <c r="AN33" s="29"/>
      <c r="AO33" s="77"/>
      <c r="AP33" s="8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80"/>
      <c r="BG33" s="77"/>
    </row>
    <row r="34" spans="1:59" s="28" customFormat="1" ht="12" customHeight="1" x14ac:dyDescent="0.25">
      <c r="A34" s="98"/>
      <c r="B34" s="16" t="str">
        <f>IF(OR(B33="",VLOOKUP(B31,NP,20,FALSE)=0),"",IF(LEN(VLOOKUP(B31,NP,20,FALSE))=7,VLOOKUP(B31,NP,20,FALSE),VLOOKUP(B31,NP,20,FALSE)))</f>
        <v/>
      </c>
      <c r="C34" s="39" t="str">
        <f>IF(B33="","",CONCATENATE(VLOOKUP(B31,NP,18,FALSE)," pts - ",VLOOKUP(B31,NP,21,FALSE)))</f>
        <v/>
      </c>
      <c r="D34" s="39"/>
      <c r="E34" s="40"/>
      <c r="F34" s="39"/>
      <c r="G34" s="39"/>
      <c r="H34" s="40"/>
      <c r="I34" s="39"/>
      <c r="J34" s="67">
        <v>35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86</v>
      </c>
      <c r="S34" s="34" t="str">
        <f>IF(R34="","",CONCATENATE(VLOOKUP(R40,NP,5,FALSE),"  ",VLOOKUP(R40,NP,6,FALSE)))</f>
        <v xml:space="preserve">90-UGUEN.K/84-HORNEZ.N  </v>
      </c>
      <c r="T34" s="34"/>
      <c r="U34" s="35"/>
      <c r="V34" s="34"/>
      <c r="W34" s="34"/>
      <c r="X34" s="35"/>
      <c r="Y34" s="34"/>
      <c r="Z34" s="27"/>
      <c r="AC34" s="29"/>
      <c r="AF34" s="29"/>
      <c r="AG34" s="74"/>
      <c r="AH34" s="27"/>
      <c r="AK34" s="29"/>
      <c r="AN34" s="29"/>
      <c r="AO34" s="77"/>
      <c r="AP34" s="8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80"/>
      <c r="BG34" s="77"/>
    </row>
    <row r="35" spans="1:59" s="28" customFormat="1" ht="12" customHeight="1" x14ac:dyDescent="0.25">
      <c r="A35" s="98">
        <f>A33+1</f>
        <v>11</v>
      </c>
      <c r="B35" s="33" t="str">
        <f>IF(VLOOKUP(B37,NP,4,FALSE)=0,"",VLOOKUP(B37,NP,4,FALSE))</f>
        <v/>
      </c>
      <c r="C35" s="34" t="str">
        <f>IF(B35="","",CONCATENATE(VLOOKUP(B37,NP,5,FALSE),"  ",VLOOKUP(B37,NP,6,FALSE)))</f>
        <v/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2608 pts - PC PLABENNEC</v>
      </c>
      <c r="T35" s="56"/>
      <c r="U35" s="57"/>
      <c r="V35" s="56"/>
      <c r="W35" s="56"/>
      <c r="X35" s="57"/>
      <c r="Y35" s="58"/>
      <c r="Z35" s="59"/>
      <c r="AC35" s="29"/>
      <c r="AF35" s="29"/>
      <c r="AG35" s="74"/>
      <c r="AH35" s="27"/>
      <c r="AK35" s="29"/>
      <c r="AN35" s="29"/>
      <c r="AO35" s="77"/>
      <c r="AP35" s="8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80"/>
      <c r="BG35" s="77"/>
    </row>
    <row r="36" spans="1:59" s="28" customFormat="1" ht="12" customHeight="1" x14ac:dyDescent="0.25">
      <c r="A36" s="98"/>
      <c r="B36" s="16" t="str">
        <f>IF(OR(B35="",VLOOKUP(B37,NP,10,FALSE)=0),"",IF(LEN(VLOOKUP(B37,NP,10,FALSE))=7,VLOOKUP(B37,NP,10,FALSE),VLOOKUP(B37,NP,10,FALSE)))</f>
        <v/>
      </c>
      <c r="C36" s="39" t="str">
        <f>IF(B35="","",CONCATENATE(VLOOKUP(B37,NP,8,FALSE)," pts - ",VLOOKUP(B37,NP,11,FALSE)))</f>
        <v/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C36" s="29"/>
      <c r="AF36" s="29"/>
      <c r="AG36" s="74"/>
      <c r="AH36" s="27"/>
      <c r="AK36" s="29"/>
      <c r="AN36" s="29"/>
      <c r="AO36" s="77"/>
      <c r="AP36" s="8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80"/>
      <c r="BG36" s="77"/>
    </row>
    <row r="37" spans="1:59" s="28" customFormat="1" ht="12" customHeight="1" x14ac:dyDescent="0.25">
      <c r="A37" s="98"/>
      <c r="B37" s="45">
        <v>6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86</v>
      </c>
      <c r="K37" s="34" t="str">
        <f>IF(J37="","",CONCATENATE(VLOOKUP(J34,NP,15,FALSE),"  ",VLOOKUP(J34,NP,16,FALSE)))</f>
        <v xml:space="preserve">90-UGUEN.K/84-HORNEZ.N  </v>
      </c>
      <c r="L37" s="34"/>
      <c r="M37" s="35"/>
      <c r="N37" s="34"/>
      <c r="O37" s="34"/>
      <c r="P37" s="35"/>
      <c r="Q37" s="73"/>
      <c r="R37" s="59"/>
      <c r="U37" s="29"/>
      <c r="X37" s="29"/>
      <c r="Y37" s="74"/>
      <c r="Z37" s="27"/>
      <c r="AC37" s="29"/>
      <c r="AF37" s="29"/>
      <c r="AG37" s="74"/>
      <c r="AH37" s="27"/>
      <c r="AK37" s="29"/>
      <c r="AN37" s="29"/>
      <c r="AO37" s="77"/>
      <c r="AP37" s="8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80"/>
      <c r="BG37" s="77"/>
    </row>
    <row r="38" spans="1:59" s="28" customFormat="1" ht="12" customHeight="1" x14ac:dyDescent="0.25">
      <c r="A38" s="98"/>
      <c r="C38" s="53"/>
      <c r="D38" s="53"/>
      <c r="E38" s="54"/>
      <c r="F38" s="53"/>
      <c r="G38" s="53"/>
      <c r="H38" s="54"/>
      <c r="I38" s="53"/>
      <c r="J38" s="66">
        <v>12</v>
      </c>
      <c r="K38" s="56" t="str">
        <f>IF(J37="","",CONCATENATE(VLOOKUP(J34,NP,18,FALSE)," pts - ",VLOOKUP(J34,NP,21,FALSE)))</f>
        <v>2608 pts - PC PLABENNEC</v>
      </c>
      <c r="L38" s="56"/>
      <c r="M38" s="57"/>
      <c r="N38" s="56"/>
      <c r="O38" s="56"/>
      <c r="P38" s="57"/>
      <c r="Q38" s="56"/>
      <c r="R38" s="27"/>
      <c r="U38" s="29"/>
      <c r="X38" s="29"/>
      <c r="Y38" s="74"/>
      <c r="Z38" s="27"/>
      <c r="AC38" s="29"/>
      <c r="AF38" s="29"/>
      <c r="AG38" s="74"/>
      <c r="AH38" s="27"/>
      <c r="AK38" s="29"/>
      <c r="AN38" s="29"/>
      <c r="AO38" s="77"/>
      <c r="AP38" s="8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80"/>
      <c r="BG38" s="77"/>
    </row>
    <row r="39" spans="1:59" s="28" customFormat="1" ht="12" customHeight="1" x14ac:dyDescent="0.25">
      <c r="A39" s="101">
        <f>A35+1</f>
        <v>12</v>
      </c>
      <c r="B39" s="33">
        <f>IF(VLOOKUP(B37,NP,14,FALSE)=0,"",VLOOKUP(B37,NP,14,FALSE))</f>
        <v>86</v>
      </c>
      <c r="C39" s="34" t="str">
        <f>IF(B39="","",CONCATENATE(VLOOKUP(B37,NP,15,FALSE),"  ",VLOOKUP(B37,NP,16,FALSE)))</f>
        <v xml:space="preserve">90-UGUEN.K/84-HORNEZ.N  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U39" s="29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K39" s="29"/>
      <c r="AN39" s="29"/>
      <c r="AO39" s="77"/>
      <c r="AP39" s="8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80"/>
      <c r="BG39" s="77"/>
    </row>
    <row r="40" spans="1:59" s="28" customFormat="1" ht="12" customHeight="1" x14ac:dyDescent="0.25">
      <c r="A40" s="98"/>
      <c r="B40" s="16" t="str">
        <f>IF(OR(B39="",VLOOKUP(B37,NP,20,FALSE)=0),"",IF(LEN(VLOOKUP(B37,NP,20,FALSE))=7,VLOOKUP(B37,NP,20,FALSE),VLOOKUP(B37,NP,20,FALSE)))</f>
        <v>03290027</v>
      </c>
      <c r="C40" s="39" t="str">
        <f>IF(B39="","",CONCATENATE(VLOOKUP(B37,NP,18,FALSE)," pts - ",VLOOKUP(B37,NP,21,FALSE)))</f>
        <v>2608 pts - PC PLABENNEC</v>
      </c>
      <c r="D40" s="39"/>
      <c r="E40" s="40"/>
      <c r="F40" s="39"/>
      <c r="G40" s="39"/>
      <c r="H40" s="40"/>
      <c r="I40" s="39"/>
      <c r="J40" s="27"/>
      <c r="M40" s="29"/>
      <c r="P40" s="29"/>
      <c r="R40" s="67">
        <v>50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70</v>
      </c>
      <c r="AA40" s="34" t="str">
        <f>IF(Z40="","",CONCATENATE(VLOOKUP(Z28,NP,15,FALSE),"  ",VLOOKUP(Z28,NP,16,FALSE)))</f>
        <v xml:space="preserve">80-LE PAGE.F/37-RAPHALEN.F  </v>
      </c>
      <c r="AB40" s="34"/>
      <c r="AC40" s="35"/>
      <c r="AD40" s="34"/>
      <c r="AE40" s="34"/>
      <c r="AF40" s="35"/>
      <c r="AG40" s="73"/>
      <c r="AH40" s="59"/>
      <c r="AK40" s="29"/>
      <c r="AN40" s="29"/>
      <c r="AO40" s="77"/>
      <c r="AP40" s="8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80"/>
      <c r="BG40" s="77"/>
    </row>
    <row r="41" spans="1:59" s="28" customFormat="1" ht="12" customHeight="1" x14ac:dyDescent="0.25">
      <c r="A41" s="101">
        <f>A39+1</f>
        <v>13</v>
      </c>
      <c r="B41" s="33">
        <f>IF(VLOOKUP(B43,NP,4,FALSE)=0,"",VLOOKUP(B43,NP,4,FALSE))</f>
        <v>87</v>
      </c>
      <c r="C41" s="34" t="str">
        <f>IF(B41="","",CONCATENATE(VLOOKUP(B43,NP,5,FALSE),"  ",VLOOKUP(B43,NP,6,FALSE)))</f>
        <v xml:space="preserve">76-ABGRALL.C/100-MICHEL.F  </v>
      </c>
      <c r="D41" s="34"/>
      <c r="E41" s="35"/>
      <c r="F41" s="34"/>
      <c r="G41" s="34"/>
      <c r="H41" s="35"/>
      <c r="I41" s="34"/>
      <c r="J41" s="27"/>
      <c r="M41" s="29"/>
      <c r="P41" s="29"/>
      <c r="R41" s="27"/>
      <c r="U41" s="29"/>
      <c r="X41" s="29"/>
      <c r="Y41" s="74"/>
      <c r="Z41" s="66">
        <v>16</v>
      </c>
      <c r="AA41" s="56" t="str">
        <f>IF(Z40="","",CONCATENATE(VLOOKUP(Z28,NP,18,FALSE)," pts - ",VLOOKUP(Z28,NP,21,FALSE)))</f>
        <v>3004 pts - RP FOUESNANT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82"/>
      <c r="AL41" s="77"/>
      <c r="AM41" s="77"/>
      <c r="AN41" s="82"/>
      <c r="AO41" s="77"/>
      <c r="AP41" s="8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80"/>
      <c r="BG41" s="77"/>
    </row>
    <row r="42" spans="1:59" s="28" customFormat="1" ht="12" customHeight="1" x14ac:dyDescent="0.25">
      <c r="A42" s="98"/>
      <c r="B42" s="16" t="str">
        <f>IF(OR(B41="",VLOOKUP(B43,NP,10,FALSE)=0),"",IF(LEN(VLOOKUP(B43,NP,10,FALSE))=7,VLOOKUP(B43,NP,10,FALSE),VLOOKUP(B43,NP,10,FALSE)))</f>
        <v>03290037</v>
      </c>
      <c r="C42" s="39" t="str">
        <f>IF(B41="","",CONCATENATE(VLOOKUP(B43,NP,8,FALSE)," pts - ",VLOOKUP(B43,NP,11,FALSE)))</f>
        <v>2593 pts - ASC GUICLAN TT</v>
      </c>
      <c r="D42" s="39"/>
      <c r="E42" s="40"/>
      <c r="F42" s="39"/>
      <c r="G42" s="39"/>
      <c r="H42" s="40"/>
      <c r="I42" s="39"/>
      <c r="J42" s="66">
        <v>13</v>
      </c>
      <c r="M42" s="29"/>
      <c r="P42" s="29"/>
      <c r="R42" s="27"/>
      <c r="U42" s="29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4"/>
      <c r="AL42" s="83"/>
      <c r="AM42" s="83"/>
      <c r="AN42" s="84"/>
      <c r="AO42" s="77"/>
      <c r="AP42" s="8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85"/>
      <c r="BG42" s="77"/>
    </row>
    <row r="43" spans="1:59" s="28" customFormat="1" ht="12" customHeight="1" x14ac:dyDescent="0.25">
      <c r="A43" s="98"/>
      <c r="B43" s="45">
        <v>7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87</v>
      </c>
      <c r="K43" s="34" t="str">
        <f>IF(J43="","",CONCATENATE(VLOOKUP(J46,NP,5,FALSE),"  ",VLOOKUP(J46,NP,6,FALSE)))</f>
        <v xml:space="preserve">76-ABGRALL.C/100-MICHEL.F  </v>
      </c>
      <c r="L43" s="34"/>
      <c r="M43" s="35"/>
      <c r="N43" s="34"/>
      <c r="O43" s="34"/>
      <c r="P43" s="35"/>
      <c r="Q43" s="34"/>
      <c r="R43" s="27"/>
      <c r="U43" s="29"/>
      <c r="X43" s="29"/>
      <c r="Y43" s="74"/>
      <c r="Z43" s="27"/>
      <c r="AC43" s="29"/>
      <c r="AF43" s="29"/>
      <c r="AH43" s="27"/>
      <c r="AK43" s="29"/>
      <c r="AN43" s="29"/>
      <c r="AO43" s="77"/>
      <c r="AP43" s="8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80"/>
      <c r="BG43" s="77"/>
    </row>
    <row r="44" spans="1:59" s="28" customFormat="1" ht="12" customHeight="1" x14ac:dyDescent="0.25">
      <c r="A44" s="9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2593 pts - ASC GUICLAN TT</v>
      </c>
      <c r="L44" s="56"/>
      <c r="M44" s="57"/>
      <c r="N44" s="56"/>
      <c r="O44" s="56"/>
      <c r="P44" s="57"/>
      <c r="Q44" s="58"/>
      <c r="R44" s="59"/>
      <c r="U44" s="29"/>
      <c r="X44" s="29"/>
      <c r="Y44" s="74"/>
      <c r="Z44" s="27"/>
      <c r="AC44" s="29"/>
      <c r="AF44" s="29"/>
      <c r="AK44" s="29"/>
      <c r="AN44" s="29"/>
      <c r="AP44" s="8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80"/>
    </row>
    <row r="45" spans="1:59" s="28" customFormat="1" ht="12" customHeight="1" x14ac:dyDescent="0.25">
      <c r="A45" s="98">
        <f>A41+1</f>
        <v>14</v>
      </c>
      <c r="B45" s="33" t="str">
        <f>IF(VLOOKUP(B43,NP,14,FALSE)=0,"",VLOOKUP(B43,NP,14,FALSE))</f>
        <v/>
      </c>
      <c r="C45" s="34" t="str">
        <f>IF(B45="","",CONCATENATE(VLOOKUP(B43,NP,15,FALSE),"  ",VLOOKUP(B43,NP,16,FALSE)))</f>
        <v/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C45" s="29"/>
      <c r="AF45" s="29"/>
      <c r="AK45" s="29"/>
      <c r="AN45" s="29"/>
      <c r="AP45" s="8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80"/>
      <c r="BG45" s="86"/>
    </row>
    <row r="46" spans="1:59" s="28" customFormat="1" ht="12" customHeight="1" x14ac:dyDescent="0.25">
      <c r="A46" s="98"/>
      <c r="B46" s="16" t="str">
        <f>IF(OR(B45="",VLOOKUP(B43,NP,20,FALSE)=0),"",IF(LEN(VLOOKUP(B43,NP,20,FALSE))=7,VLOOKUP(B43,NP,20,FALSE),VLOOKUP(B43,NP,20,FALSE)))</f>
        <v/>
      </c>
      <c r="C46" s="39" t="str">
        <f>IF(B45="","",CONCATENATE(VLOOKUP(B43,NP,18,FALSE)," pts - ",VLOOKUP(B43,NP,21,FALSE)))</f>
        <v/>
      </c>
      <c r="D46" s="39"/>
      <c r="E46" s="40"/>
      <c r="F46" s="39"/>
      <c r="G46" s="39"/>
      <c r="H46" s="40"/>
      <c r="I46" s="39"/>
      <c r="J46" s="67">
        <v>36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70</v>
      </c>
      <c r="S46" s="34" t="str">
        <f>IF(R46="","",CONCATENATE(VLOOKUP(R40,NP,15,FALSE),"  ",VLOOKUP(R40,NP,16,FALSE)))</f>
        <v xml:space="preserve">80-LE PAGE.F/37-RAPHALEN.F  </v>
      </c>
      <c r="T46" s="34"/>
      <c r="U46" s="35"/>
      <c r="V46" s="34"/>
      <c r="W46" s="34"/>
      <c r="X46" s="35"/>
      <c r="Y46" s="73"/>
      <c r="Z46" s="59"/>
      <c r="AC46" s="29"/>
      <c r="AF46" s="29"/>
      <c r="AK46" s="29"/>
      <c r="AN46" s="29"/>
      <c r="AP46" s="8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80"/>
      <c r="BG46" s="86"/>
    </row>
    <row r="47" spans="1:59" s="28" customFormat="1" ht="12" customHeight="1" x14ac:dyDescent="0.25">
      <c r="A47" s="98">
        <f>A45+1</f>
        <v>15</v>
      </c>
      <c r="B47" s="33" t="str">
        <f>IF(VLOOKUP(B49,NP,4,FALSE)=0,"",VLOOKUP(B49,NP,4,FALSE))</f>
        <v/>
      </c>
      <c r="C47" s="34" t="str">
        <f>IF(B47="","",CONCATENATE(VLOOKUP(B49,NP,5,FALSE),"  ",VLOOKUP(B49,NP,6,FALSE)))</f>
        <v/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16</v>
      </c>
      <c r="S47" s="56" t="str">
        <f>IF(R46="","",CONCATENATE(VLOOKUP(R40,NP,18,FALSE)," pts - ",VLOOKUP(R40,NP,21,FALSE)))</f>
        <v>3004 pts - RP FOUESNANT</v>
      </c>
      <c r="T47" s="56"/>
      <c r="U47" s="57"/>
      <c r="V47" s="56"/>
      <c r="W47" s="56"/>
      <c r="X47" s="57"/>
      <c r="Y47" s="56"/>
      <c r="Z47" s="27"/>
      <c r="AC47" s="29"/>
      <c r="AF47" s="29"/>
      <c r="AK47" s="29"/>
      <c r="AN47" s="29"/>
      <c r="AP47" s="8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80"/>
      <c r="BG47" s="87"/>
    </row>
    <row r="48" spans="1:59" s="28" customFormat="1" ht="12" customHeight="1" x14ac:dyDescent="0.25">
      <c r="A48" s="98"/>
      <c r="B48" s="16" t="str">
        <f>IF(OR(B47="",VLOOKUP(B49,NP,10,FALSE)=0),"",IF(LEN(VLOOKUP(B49,NP,10,FALSE))=7,VLOOKUP(B49,NP,10,FALSE),VLOOKUP(B49,NP,10,FALSE)))</f>
        <v/>
      </c>
      <c r="C48" s="39" t="str">
        <f>IF(B47="","",CONCATENATE(VLOOKUP(B49,NP,8,FALSE)," pts - ",VLOOKUP(B49,NP,11,FALSE)))</f>
        <v/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C48" s="29"/>
      <c r="AF48" s="29"/>
      <c r="AK48" s="29"/>
      <c r="AN48" s="29"/>
      <c r="AP48" s="8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80"/>
      <c r="BG48" s="87"/>
    </row>
    <row r="49" spans="1:59" s="28" customFormat="1" ht="12" customHeight="1" x14ac:dyDescent="0.25">
      <c r="A49" s="98"/>
      <c r="B49" s="45">
        <v>8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70</v>
      </c>
      <c r="K49" s="34" t="str">
        <f>IF(J49="","",CONCATENATE(VLOOKUP(J46,NP,15,FALSE),"  ",VLOOKUP(J46,NP,16,FALSE)))</f>
        <v xml:space="preserve">80-LE PAGE.F/37-RAPHALEN.F  </v>
      </c>
      <c r="L49" s="34"/>
      <c r="M49" s="35"/>
      <c r="N49" s="34"/>
      <c r="O49" s="34"/>
      <c r="P49" s="35"/>
      <c r="Q49" s="73"/>
      <c r="R49" s="59"/>
      <c r="U49" s="29"/>
      <c r="X49" s="29"/>
      <c r="Z49" s="27"/>
      <c r="AC49" s="29"/>
      <c r="AF49" s="29"/>
      <c r="AK49" s="29"/>
      <c r="AN49" s="29"/>
      <c r="AP49" s="81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80"/>
      <c r="BG49" s="87"/>
    </row>
    <row r="50" spans="1:59" s="28" customFormat="1" ht="12" customHeight="1" x14ac:dyDescent="0.25">
      <c r="A50" s="98"/>
      <c r="C50" s="53"/>
      <c r="D50" s="53"/>
      <c r="E50" s="54"/>
      <c r="F50" s="53"/>
      <c r="G50" s="53"/>
      <c r="H50" s="54"/>
      <c r="I50" s="53"/>
      <c r="J50" s="66">
        <v>16</v>
      </c>
      <c r="K50" s="56" t="str">
        <f>IF(J49="","",CONCATENATE(VLOOKUP(J46,NP,18,FALSE)," pts - ",VLOOKUP(J46,NP,21,FALSE)))</f>
        <v>3004 pts - RP FOUESNANT</v>
      </c>
      <c r="L50" s="56"/>
      <c r="M50" s="57"/>
      <c r="N50" s="56"/>
      <c r="O50" s="56"/>
      <c r="P50" s="57"/>
      <c r="Q50" s="56"/>
      <c r="R50" s="27"/>
      <c r="U50" s="29"/>
      <c r="X50" s="29"/>
      <c r="Z50" s="27"/>
      <c r="AC50" s="29"/>
      <c r="AF50" s="29"/>
      <c r="AK50" s="29"/>
      <c r="AN50" s="29"/>
      <c r="AP50" s="81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80"/>
      <c r="BG50" s="88"/>
    </row>
    <row r="51" spans="1:59" s="28" customFormat="1" ht="12" customHeight="1" x14ac:dyDescent="0.25">
      <c r="A51" s="103">
        <f>A47+1</f>
        <v>16</v>
      </c>
      <c r="B51" s="33">
        <f>IF(VLOOKUP(B49,NP,14,FALSE)=0,"",VLOOKUP(B49,NP,14,FALSE))</f>
        <v>70</v>
      </c>
      <c r="C51" s="34" t="str">
        <f>IF(B51="","",CONCATENATE(VLOOKUP(B49,NP,15,FALSE),"  ",VLOOKUP(B49,NP,16,FALSE)))</f>
        <v xml:space="preserve">80-LE PAGE.F/37-RAPHALEN.F  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U51" s="29"/>
      <c r="X51" s="29"/>
      <c r="Z51" s="27"/>
      <c r="AC51" s="29"/>
      <c r="AF51" s="29"/>
      <c r="AK51" s="29"/>
      <c r="AN51" s="29"/>
      <c r="AP51" s="66">
        <v>1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80"/>
      <c r="BG51" s="88"/>
    </row>
    <row r="52" spans="1:59" s="28" customFormat="1" ht="12" customHeight="1" x14ac:dyDescent="0.25">
      <c r="A52" s="98"/>
      <c r="B52" s="16" t="str">
        <f>IF(OR(B51="",VLOOKUP(B49,NP,20,FALSE)=0),"",IF(LEN(VLOOKUP(B49,NP,20,FALSE))=7,VLOOKUP(B49,NP,20,FALSE),VLOOKUP(B49,NP,20,FALSE)))</f>
        <v>03290229</v>
      </c>
      <c r="C52" s="39" t="str">
        <f>IF(B51="","",CONCATENATE(VLOOKUP(B49,NP,18,FALSE)," pts - ",VLOOKUP(B49,NP,21,FALSE)))</f>
        <v>3004 pts - RP FOUESNANT</v>
      </c>
      <c r="D52" s="39"/>
      <c r="E52" s="40"/>
      <c r="F52" s="39"/>
      <c r="G52" s="39"/>
      <c r="H52" s="40"/>
      <c r="I52" s="39"/>
      <c r="J52" s="27"/>
      <c r="M52" s="29"/>
      <c r="P52" s="29"/>
      <c r="R52" s="27"/>
      <c r="U52" s="29"/>
      <c r="X52" s="29"/>
      <c r="Z52" s="27"/>
      <c r="AC52" s="29"/>
      <c r="AF52" s="29"/>
      <c r="AH52" s="67">
        <v>61</v>
      </c>
      <c r="AI52" s="46" t="s">
        <v>5</v>
      </c>
      <c r="AJ52" s="46"/>
      <c r="AK52" s="47" t="str">
        <f>IF(VLOOKUP(AH52,NP,32,FALSE)="","",IF(VLOOKUP(AH52,NP,32,FALSE)=0,"",VLOOKUP(AH52,NP,32,FALSE)))</f>
        <v/>
      </c>
      <c r="AL52" s="48" t="str">
        <f>IF(VLOOKUP(AH52,NP,33,FALSE)="","",IF(VLOOKUP(AH52,NP,34,FALSE)=2,"",VLOOKUP(AH52,NP,34,FALSE)))</f>
        <v/>
      </c>
      <c r="AM52" s="48"/>
      <c r="AN52" s="49" t="str">
        <f>IF(VLOOKUP(AH52,NP,33,FALSE)="","",IF(VLOOKUP(AH52,NP,33,FALSE)=0,"",VLOOKUP(AH52,NP,33,FALSE)))</f>
        <v/>
      </c>
      <c r="AO52" s="68"/>
      <c r="AP52" s="69">
        <f>IF(VLOOKUP(AP100,NP,4,FALSE)=0,"",VLOOKUP(AP100,NP,4,FALSE))</f>
        <v>79</v>
      </c>
      <c r="AQ52" s="34" t="str">
        <f>IF(AP52="","",CONCATENATE(VLOOKUP(AP100,NP,5,FALSE),"  ",VLOOKUP(AP100,NP,6,FALSE)))</f>
        <v xml:space="preserve">72-LE COM.A/78-GUILLOU.K  </v>
      </c>
      <c r="AR52" s="34"/>
      <c r="AS52" s="34"/>
      <c r="AT52" s="34"/>
      <c r="AU52" s="34"/>
      <c r="AV52" s="34"/>
      <c r="AW52" s="34"/>
      <c r="AX52" s="76"/>
      <c r="AY52" s="76"/>
      <c r="AZ52" s="76"/>
      <c r="BA52" s="76"/>
      <c r="BB52" s="76"/>
      <c r="BC52" s="76"/>
      <c r="BD52" s="76"/>
      <c r="BE52" s="76"/>
      <c r="BF52" s="85"/>
      <c r="BG52" s="83"/>
    </row>
    <row r="53" spans="1:59" s="28" customFormat="1" ht="12" customHeight="1" x14ac:dyDescent="0.25">
      <c r="A53" s="103">
        <f>A51+1</f>
        <v>17</v>
      </c>
      <c r="B53" s="33">
        <f>IF(VLOOKUP(B55,NP,4,FALSE)=0,"",VLOOKUP(B55,NP,4,FALSE))</f>
        <v>67</v>
      </c>
      <c r="C53" s="34" t="str">
        <f>IF(B53="","",CONCATENATE(VLOOKUP(B55,NP,5,FALSE),"  ",VLOOKUP(B55,NP,6,FALSE)))</f>
        <v xml:space="preserve">31-RAPHALEN.A/59-PLANTEC.E  </v>
      </c>
      <c r="D53" s="34"/>
      <c r="E53" s="35"/>
      <c r="F53" s="34"/>
      <c r="G53" s="34"/>
      <c r="H53" s="35"/>
      <c r="I53" s="34"/>
      <c r="J53" s="27"/>
      <c r="M53" s="29"/>
      <c r="P53" s="29"/>
      <c r="R53" s="27"/>
      <c r="U53" s="29"/>
      <c r="X53" s="29"/>
      <c r="Z53" s="27"/>
      <c r="AC53" s="29"/>
      <c r="AF53" s="29"/>
      <c r="AH53" s="27"/>
      <c r="AK53" s="29"/>
      <c r="AN53" s="29"/>
      <c r="AP53" s="43"/>
      <c r="AQ53" s="56" t="str">
        <f>IF(AP52="","",CONCATENATE(VLOOKUP(AP100,NP,8,FALSE)," pts - ",VLOOKUP(AP100,NP,11,FALSE)))</f>
        <v>2757 pts - SCAER/CORAY TT</v>
      </c>
      <c r="AR53" s="56"/>
      <c r="AS53" s="56"/>
      <c r="AT53" s="56"/>
      <c r="AU53" s="56"/>
      <c r="AV53" s="56"/>
      <c r="AW53" s="58"/>
      <c r="AX53" s="78"/>
      <c r="AY53" s="79"/>
      <c r="AZ53" s="79"/>
      <c r="BA53" s="79"/>
      <c r="BB53" s="79"/>
      <c r="BC53" s="79"/>
      <c r="BD53" s="79"/>
      <c r="BE53" s="79"/>
      <c r="BF53" s="80"/>
      <c r="BG53" s="89"/>
    </row>
    <row r="54" spans="1:59" s="28" customFormat="1" ht="12" customHeight="1" x14ac:dyDescent="0.25">
      <c r="A54" s="98"/>
      <c r="B54" s="16" t="str">
        <f>IF(OR(B53="",VLOOKUP(B55,NP,10,FALSE)=0),"",IF(LEN(VLOOKUP(B55,NP,10,FALSE))=7,VLOOKUP(B55,NP,10,FALSE),VLOOKUP(B55,NP,10,FALSE)))</f>
        <v>03290244</v>
      </c>
      <c r="C54" s="39" t="str">
        <f>IF(B53="","",CONCATENATE(VLOOKUP(B55,NP,8,FALSE)," pts - ",VLOOKUP(B55,NP,11,FALSE)))</f>
        <v>3173 pts - RC BRIEC DE L ODET</v>
      </c>
      <c r="D54" s="39"/>
      <c r="E54" s="40"/>
      <c r="F54" s="39"/>
      <c r="G54" s="39"/>
      <c r="H54" s="40"/>
      <c r="I54" s="39"/>
      <c r="J54" s="66">
        <v>17</v>
      </c>
      <c r="M54" s="29"/>
      <c r="P54" s="29"/>
      <c r="R54" s="27"/>
      <c r="U54" s="29"/>
      <c r="X54" s="29"/>
      <c r="Z54" s="27"/>
      <c r="AC54" s="29"/>
      <c r="AF54" s="29"/>
      <c r="AH54" s="27"/>
      <c r="AK54" s="29"/>
      <c r="AN54" s="29"/>
      <c r="AP54" s="59"/>
      <c r="AQ54" s="63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63"/>
      <c r="AS54" s="63"/>
      <c r="AT54" s="63"/>
      <c r="AU54" s="63"/>
      <c r="AV54" s="63"/>
      <c r="AW54" s="63"/>
      <c r="AX54" s="78"/>
      <c r="AY54" s="79"/>
      <c r="AZ54" s="79"/>
      <c r="BA54" s="79"/>
      <c r="BB54" s="79"/>
      <c r="BC54" s="79"/>
      <c r="BD54" s="79"/>
      <c r="BE54" s="79"/>
      <c r="BF54" s="24"/>
      <c r="BG54" s="89"/>
    </row>
    <row r="55" spans="1:59" s="28" customFormat="1" ht="12" customHeight="1" x14ac:dyDescent="0.25">
      <c r="A55" s="98"/>
      <c r="B55" s="45">
        <v>9</v>
      </c>
      <c r="C55" s="46" t="s">
        <v>5</v>
      </c>
      <c r="D55" s="46"/>
      <c r="E55" s="47" t="str">
        <f>IF(VLOOKUP(B55,NP,32,FALSE)="","",IF(VLOOKUP(B55,NP,32,FALSE)=0,"",VLOOKUP(B55,NP,32,FALSE)))</f>
        <v/>
      </c>
      <c r="F55" s="48" t="str">
        <f>IF(VLOOKUP(B55,NP,33,FALSE)="","",IF(VLOOKUP(B55,NP,34,FALSE)=2,"",VLOOKUP(B55,NP,34,FALSE)))</f>
        <v/>
      </c>
      <c r="G55" s="48"/>
      <c r="H55" s="49" t="str">
        <f>IF(VLOOKUP(B55,NP,33,FALSE)="","",IF(VLOOKUP(B55,NP,33,FALSE)=0,"",VLOOKUP(B55,NP,33,FALSE)))</f>
        <v/>
      </c>
      <c r="I55" s="68"/>
      <c r="J55" s="69">
        <f>IF(VLOOKUP(J58,NP,4,FALSE)=0,"",VLOOKUP(J58,NP,4,FALSE))</f>
        <v>67</v>
      </c>
      <c r="K55" s="34" t="str">
        <f>IF(J55="","",CONCATENATE(VLOOKUP(J58,NP,5,FALSE),"  ",VLOOKUP(J58,NP,6,FALSE)))</f>
        <v xml:space="preserve">31-RAPHALEN.A/59-PLANTEC.E  </v>
      </c>
      <c r="L55" s="34"/>
      <c r="M55" s="35"/>
      <c r="N55" s="34"/>
      <c r="O55" s="34"/>
      <c r="P55" s="35"/>
      <c r="Q55" s="34"/>
      <c r="R55" s="27"/>
      <c r="U55" s="29"/>
      <c r="X55" s="29"/>
      <c r="Z55" s="27"/>
      <c r="AC55" s="29"/>
      <c r="AF55" s="29"/>
      <c r="AH55" s="27"/>
      <c r="AK55" s="29"/>
      <c r="AN55" s="29"/>
      <c r="AP55" s="43"/>
      <c r="AX55" s="81"/>
      <c r="BF55" s="24"/>
      <c r="BG55" s="89"/>
    </row>
    <row r="56" spans="1:59" s="28" customFormat="1" ht="12" customHeight="1" x14ac:dyDescent="0.25">
      <c r="A56" s="98"/>
      <c r="C56" s="53"/>
      <c r="D56" s="53"/>
      <c r="E56" s="54"/>
      <c r="F56" s="53"/>
      <c r="G56" s="53"/>
      <c r="H56" s="54"/>
      <c r="I56" s="53"/>
      <c r="J56" s="43"/>
      <c r="K56" s="56" t="str">
        <f>IF(J55="","",CONCATENATE(VLOOKUP(J58,NP,8,FALSE)," pts - ",VLOOKUP(J58,NP,11,FALSE)))</f>
        <v>3173 pts - RC BRIEC DE L ODET</v>
      </c>
      <c r="L56" s="56"/>
      <c r="M56" s="57"/>
      <c r="N56" s="56"/>
      <c r="O56" s="56"/>
      <c r="P56" s="57"/>
      <c r="Q56" s="58"/>
      <c r="R56" s="59"/>
      <c r="U56" s="29"/>
      <c r="X56" s="29"/>
      <c r="Z56" s="27"/>
      <c r="AC56" s="29"/>
      <c r="AF56" s="29"/>
      <c r="AH56" s="27"/>
      <c r="AK56" s="29"/>
      <c r="AN56" s="29"/>
      <c r="AP56" s="43"/>
      <c r="AX56" s="81"/>
      <c r="BF56" s="24"/>
      <c r="BG56" s="89"/>
    </row>
    <row r="57" spans="1:59" s="28" customFormat="1" ht="12" customHeight="1" x14ac:dyDescent="0.25">
      <c r="A57" s="98">
        <f>A53+1</f>
        <v>18</v>
      </c>
      <c r="B57" s="33" t="str">
        <f>IF(VLOOKUP(B55,NP,14,FALSE)=0,"",VLOOKUP(B55,NP,14,FALSE))</f>
        <v/>
      </c>
      <c r="C57" s="34" t="str">
        <f>IF(B57="","",CONCATENATE(VLOOKUP(B55,NP,15,FALSE),"  ",VLOOKUP(B55,NP,16,FALSE)))</f>
        <v/>
      </c>
      <c r="D57" s="34"/>
      <c r="E57" s="35"/>
      <c r="F57" s="34"/>
      <c r="G57" s="34"/>
      <c r="H57" s="35"/>
      <c r="I57" s="34"/>
      <c r="J57" s="59"/>
      <c r="K57" s="63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63"/>
      <c r="M57" s="64"/>
      <c r="N57" s="63"/>
      <c r="O57" s="63"/>
      <c r="P57" s="64"/>
      <c r="Q57" s="65"/>
      <c r="R57" s="66">
        <v>17</v>
      </c>
      <c r="U57" s="29"/>
      <c r="X57" s="29"/>
      <c r="Z57" s="27"/>
      <c r="AC57" s="29"/>
      <c r="AF57" s="29"/>
      <c r="AH57" s="27"/>
      <c r="AK57" s="29"/>
      <c r="AN57" s="29"/>
      <c r="AP57" s="43"/>
      <c r="AX57" s="81"/>
      <c r="BF57" s="24"/>
      <c r="BG57" s="89"/>
    </row>
    <row r="58" spans="1:59" s="28" customFormat="1" ht="12" customHeight="1" x14ac:dyDescent="0.25">
      <c r="A58" s="98"/>
      <c r="B58" s="16" t="str">
        <f>IF(OR(B57="",VLOOKUP(B55,NP,20,FALSE)=0),"",IF(LEN(VLOOKUP(B55,NP,20,FALSE))=7,VLOOKUP(B55,NP,20,FALSE),VLOOKUP(B55,NP,20,FALSE)))</f>
        <v/>
      </c>
      <c r="C58" s="39" t="str">
        <f>IF(B57="","",CONCATENATE(VLOOKUP(B55,NP,18,FALSE)," pts - ",VLOOKUP(B55,NP,21,FALSE)))</f>
        <v/>
      </c>
      <c r="D58" s="39"/>
      <c r="E58" s="40"/>
      <c r="F58" s="39"/>
      <c r="G58" s="39"/>
      <c r="H58" s="40"/>
      <c r="I58" s="39"/>
      <c r="J58" s="67">
        <v>37</v>
      </c>
      <c r="K58" s="46" t="s">
        <v>5</v>
      </c>
      <c r="L58" s="46"/>
      <c r="M58" s="47" t="str">
        <f>IF(VLOOKUP(J58,NP,32,FALSE)="","",IF(VLOOKUP(J58,NP,32,FALSE)=0,"",VLOOKUP(J58,NP,32,FALSE)))</f>
        <v/>
      </c>
      <c r="N58" s="48" t="str">
        <f>IF(VLOOKUP(J58,NP,33,FALSE)="","",IF(VLOOKUP(J58,NP,34,FALSE)=2,"",VLOOKUP(J58,NP,34,FALSE)))</f>
        <v/>
      </c>
      <c r="O58" s="48"/>
      <c r="P58" s="49" t="str">
        <f>IF(VLOOKUP(J58,NP,33,FALSE)="","",IF(VLOOKUP(J58,NP,33,FALSE)=0,"",VLOOKUP(J58,NP,33,FALSE)))</f>
        <v/>
      </c>
      <c r="Q58" s="68"/>
      <c r="R58" s="69">
        <f>IF(VLOOKUP(R64,NP,4,FALSE)=0,"",VLOOKUP(R64,NP,4,FALSE))</f>
        <v>67</v>
      </c>
      <c r="S58" s="34" t="str">
        <f>IF(R58="","",CONCATENATE(VLOOKUP(R64,NP,5,FALSE),"  ",VLOOKUP(R64,NP,6,FALSE)))</f>
        <v xml:space="preserve">31-RAPHALEN.A/59-PLANTEC.E  </v>
      </c>
      <c r="T58" s="34"/>
      <c r="U58" s="35"/>
      <c r="V58" s="34"/>
      <c r="W58" s="34"/>
      <c r="X58" s="35"/>
      <c r="Y58" s="34"/>
      <c r="Z58" s="27"/>
      <c r="AC58" s="29"/>
      <c r="AF58" s="29"/>
      <c r="AH58" s="27"/>
      <c r="AK58" s="29"/>
      <c r="AN58" s="29"/>
      <c r="AP58" s="43"/>
      <c r="AX58" s="81"/>
      <c r="BF58" s="24"/>
      <c r="BG58" s="89"/>
    </row>
    <row r="59" spans="1:59" s="28" customFormat="1" ht="12" customHeight="1" x14ac:dyDescent="0.25">
      <c r="A59" s="98">
        <f>A57+1</f>
        <v>19</v>
      </c>
      <c r="B59" s="33" t="str">
        <f>IF(VLOOKUP(B61,NP,4,FALSE)=0,"",VLOOKUP(B61,NP,4,FALSE))</f>
        <v/>
      </c>
      <c r="C59" s="34" t="str">
        <f>IF(B59="","",CONCATENATE(VLOOKUP(B61,NP,5,FALSE),"  ",VLOOKUP(B61,NP,6,FALSE)))</f>
        <v/>
      </c>
      <c r="D59" s="34"/>
      <c r="E59" s="35"/>
      <c r="F59" s="34"/>
      <c r="G59" s="34"/>
      <c r="H59" s="35"/>
      <c r="I59" s="34"/>
      <c r="J59" s="27"/>
      <c r="K59" s="53"/>
      <c r="L59" s="53"/>
      <c r="M59" s="54"/>
      <c r="N59" s="53"/>
      <c r="O59" s="53"/>
      <c r="P59" s="54"/>
      <c r="Q59" s="53"/>
      <c r="R59" s="43"/>
      <c r="S59" s="56" t="str">
        <f>IF(R58="","",CONCATENATE(VLOOKUP(R64,NP,8,FALSE)," pts - ",VLOOKUP(R64,NP,11,FALSE)))</f>
        <v>3173 pts - RC BRIEC DE L ODET</v>
      </c>
      <c r="T59" s="56"/>
      <c r="U59" s="57"/>
      <c r="V59" s="56"/>
      <c r="W59" s="56"/>
      <c r="X59" s="57"/>
      <c r="Y59" s="58"/>
      <c r="Z59" s="59"/>
      <c r="AC59" s="29"/>
      <c r="AF59" s="29"/>
      <c r="AH59" s="27"/>
      <c r="AK59" s="29"/>
      <c r="AN59" s="29"/>
      <c r="AP59" s="43"/>
      <c r="AX59" s="81"/>
      <c r="BF59" s="24"/>
      <c r="BG59" s="89"/>
    </row>
    <row r="60" spans="1:59" s="28" customFormat="1" ht="12" customHeight="1" x14ac:dyDescent="0.25">
      <c r="A60" s="98"/>
      <c r="B60" s="16" t="str">
        <f>IF(OR(B59="",VLOOKUP(B61,NP,10,FALSE)=0),"",IF(LEN(VLOOKUP(B61,NP,10,FALSE))=7,VLOOKUP(B61,NP,10,FALSE),VLOOKUP(B61,NP,10,FALSE)))</f>
        <v/>
      </c>
      <c r="C60" s="39" t="str">
        <f>IF(B59="","",CONCATENATE(VLOOKUP(B61,NP,8,FALSE)," pts - ",VLOOKUP(B61,NP,11,FALSE)))</f>
        <v/>
      </c>
      <c r="D60" s="39"/>
      <c r="E60" s="40"/>
      <c r="F60" s="39"/>
      <c r="G60" s="39"/>
      <c r="H60" s="40"/>
      <c r="I60" s="39"/>
      <c r="J60" s="59"/>
      <c r="K60" s="53"/>
      <c r="L60" s="53"/>
      <c r="M60" s="54"/>
      <c r="N60" s="53"/>
      <c r="O60" s="53"/>
      <c r="P60" s="54"/>
      <c r="Q60" s="53"/>
      <c r="R60" s="59"/>
      <c r="S60" s="63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63"/>
      <c r="U60" s="64"/>
      <c r="V60" s="63"/>
      <c r="W60" s="63"/>
      <c r="X60" s="64"/>
      <c r="Y60" s="63"/>
      <c r="Z60" s="59"/>
      <c r="AC60" s="29"/>
      <c r="AF60" s="29"/>
      <c r="AH60" s="27"/>
      <c r="AK60" s="29"/>
      <c r="AN60" s="29"/>
      <c r="AP60" s="43"/>
      <c r="AX60" s="81"/>
      <c r="BF60" s="24"/>
      <c r="BG60" s="89"/>
    </row>
    <row r="61" spans="1:59" s="28" customFormat="1" ht="12" customHeight="1" x14ac:dyDescent="0.25">
      <c r="A61" s="98"/>
      <c r="B61" s="45">
        <v>10</v>
      </c>
      <c r="C61" s="46" t="s">
        <v>5</v>
      </c>
      <c r="D61" s="46"/>
      <c r="E61" s="47" t="str">
        <f>IF(VLOOKUP(B61,NP,32,FALSE)="","",IF(VLOOKUP(B61,NP,32,FALSE)=0,"",VLOOKUP(B61,NP,32,FALSE)))</f>
        <v/>
      </c>
      <c r="F61" s="48" t="str">
        <f>IF(VLOOKUP(B61,NP,33,FALSE)="","",IF(VLOOKUP(B61,NP,34,FALSE)=2,"",VLOOKUP(B61,NP,34,FALSE)))</f>
        <v/>
      </c>
      <c r="G61" s="48"/>
      <c r="H61" s="49" t="str">
        <f>IF(VLOOKUP(B61,NP,33,FALSE)="","",IF(VLOOKUP(B61,NP,33,FALSE)=0,"",VLOOKUP(B61,NP,33,FALSE)))</f>
        <v/>
      </c>
      <c r="I61" s="68"/>
      <c r="J61" s="69">
        <f>IF(VLOOKUP(J58,NP,14,FALSE)=0,"",VLOOKUP(J58,NP,14,FALSE))</f>
        <v>90</v>
      </c>
      <c r="K61" s="34" t="str">
        <f>IF(J61="","",CONCATENATE(VLOOKUP(J58,NP,15,FALSE),"  ",VLOOKUP(J58,NP,16,FALSE)))</f>
        <v xml:space="preserve">137-BOUET.M/73-LELIEVRE.M  </v>
      </c>
      <c r="L61" s="34"/>
      <c r="M61" s="35"/>
      <c r="N61" s="34"/>
      <c r="O61" s="34"/>
      <c r="P61" s="35"/>
      <c r="Q61" s="73"/>
      <c r="R61" s="59"/>
      <c r="U61" s="29"/>
      <c r="X61" s="29"/>
      <c r="Y61" s="74"/>
      <c r="Z61" s="27"/>
      <c r="AC61" s="29"/>
      <c r="AF61" s="29"/>
      <c r="AH61" s="27"/>
      <c r="AK61" s="29"/>
      <c r="AN61" s="29"/>
      <c r="AP61" s="43"/>
      <c r="AX61" s="81"/>
      <c r="BF61" s="24"/>
      <c r="BG61" s="89"/>
    </row>
    <row r="62" spans="1:59" s="28" customFormat="1" ht="12" customHeight="1" x14ac:dyDescent="0.25">
      <c r="A62" s="98"/>
      <c r="C62" s="53"/>
      <c r="D62" s="53"/>
      <c r="E62" s="54"/>
      <c r="F62" s="53"/>
      <c r="G62" s="53"/>
      <c r="H62" s="54"/>
      <c r="I62" s="53"/>
      <c r="J62" s="66">
        <v>20</v>
      </c>
      <c r="K62" s="56" t="str">
        <f>IF(J61="","",CONCATENATE(VLOOKUP(J58,NP,18,FALSE)," pts - ",VLOOKUP(J58,NP,21,FALSE)))</f>
        <v>2467 pts - QUIMPER CORNOUAILLE TT</v>
      </c>
      <c r="L62" s="56"/>
      <c r="M62" s="57"/>
      <c r="N62" s="56"/>
      <c r="O62" s="56"/>
      <c r="P62" s="57"/>
      <c r="Q62" s="56"/>
      <c r="R62" s="27"/>
      <c r="U62" s="29"/>
      <c r="X62" s="29"/>
      <c r="Y62" s="74"/>
      <c r="Z62" s="27"/>
      <c r="AC62" s="29"/>
      <c r="AF62" s="29"/>
      <c r="AH62" s="27"/>
      <c r="AK62" s="29"/>
      <c r="AN62" s="29"/>
      <c r="AP62" s="43"/>
      <c r="AX62" s="81"/>
      <c r="BF62" s="24"/>
      <c r="BG62" s="89"/>
    </row>
    <row r="63" spans="1:59" s="28" customFormat="1" ht="12" customHeight="1" x14ac:dyDescent="0.25">
      <c r="A63" s="101">
        <f>A59+1</f>
        <v>20</v>
      </c>
      <c r="B63" s="33">
        <f>IF(VLOOKUP(B61,NP,14,FALSE)=0,"",VLOOKUP(B61,NP,14,FALSE))</f>
        <v>90</v>
      </c>
      <c r="C63" s="34" t="str">
        <f>IF(B63="","",CONCATENATE(VLOOKUP(B61,NP,15,FALSE),"  ",VLOOKUP(B61,NP,16,FALSE)))</f>
        <v xml:space="preserve">137-BOUET.M/73-LELIEVRE.M  </v>
      </c>
      <c r="D63" s="34"/>
      <c r="E63" s="35"/>
      <c r="F63" s="34"/>
      <c r="G63" s="34"/>
      <c r="H63" s="35"/>
      <c r="I63" s="34"/>
      <c r="J63" s="59"/>
      <c r="K63" s="63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63"/>
      <c r="M63" s="64"/>
      <c r="N63" s="63"/>
      <c r="O63" s="63"/>
      <c r="P63" s="64"/>
      <c r="Q63" s="63"/>
      <c r="R63" s="62"/>
      <c r="U63" s="29"/>
      <c r="X63" s="29"/>
      <c r="Y63" s="74"/>
      <c r="Z63" s="66">
        <v>17</v>
      </c>
      <c r="AC63" s="29"/>
      <c r="AF63" s="29"/>
      <c r="AH63" s="27"/>
      <c r="AK63" s="29"/>
      <c r="AN63" s="29"/>
      <c r="AP63" s="43"/>
      <c r="AX63" s="78"/>
      <c r="BF63" s="24"/>
      <c r="BG63" s="89"/>
    </row>
    <row r="64" spans="1:59" s="28" customFormat="1" ht="12" customHeight="1" x14ac:dyDescent="0.25">
      <c r="A64" s="98"/>
      <c r="B64" s="16" t="str">
        <f>IF(OR(B63="",VLOOKUP(B61,NP,20,FALSE)=0),"",IF(LEN(VLOOKUP(B61,NP,20,FALSE))=7,VLOOKUP(B61,NP,20,FALSE),VLOOKUP(B61,NP,20,FALSE)))</f>
        <v>03290223</v>
      </c>
      <c r="C64" s="39" t="str">
        <f>IF(B63="","",CONCATENATE(VLOOKUP(B61,NP,18,FALSE)," pts - ",VLOOKUP(B61,NP,21,FALSE)))</f>
        <v>2467 pts - QUIMPER CORNOUAILLE TT</v>
      </c>
      <c r="D64" s="39"/>
      <c r="E64" s="40"/>
      <c r="F64" s="39"/>
      <c r="G64" s="39"/>
      <c r="H64" s="40"/>
      <c r="I64" s="39"/>
      <c r="J64" s="27"/>
      <c r="M64" s="29"/>
      <c r="P64" s="29"/>
      <c r="R64" s="67">
        <v>51</v>
      </c>
      <c r="S64" s="46" t="s">
        <v>5</v>
      </c>
      <c r="T64" s="46"/>
      <c r="U64" s="47" t="str">
        <f>IF(VLOOKUP(R64,NP,32,FALSE)="","",IF(VLOOKUP(R64,NP,32,FALSE)=0,"",VLOOKUP(R64,NP,32,FALSE)))</f>
        <v/>
      </c>
      <c r="V64" s="48" t="str">
        <f>IF(VLOOKUP(R64,NP,33,FALSE)="","",IF(VLOOKUP(R64,NP,34,FALSE)=2,"",VLOOKUP(R64,NP,34,FALSE)))</f>
        <v/>
      </c>
      <c r="W64" s="48"/>
      <c r="X64" s="49" t="str">
        <f>IF(VLOOKUP(R64,NP,33,FALSE)="","",IF(VLOOKUP(R64,NP,33,FALSE)=0,"",VLOOKUP(R64,NP,33,FALSE)))</f>
        <v/>
      </c>
      <c r="Y64" s="68"/>
      <c r="Z64" s="69">
        <f>IF(VLOOKUP(Z76,NP,4,FALSE)=0,"",VLOOKUP(Z76,NP,4,FALSE))</f>
        <v>75</v>
      </c>
      <c r="AA64" s="34" t="str">
        <f>IF(Z64="","",CONCATENATE(VLOOKUP(Z76,NP,5,FALSE),"  ",VLOOKUP(Z76,NP,6,FALSE)))</f>
        <v xml:space="preserve">54-LE HELLOCO.T/88-CORNU.J  </v>
      </c>
      <c r="AB64" s="34"/>
      <c r="AC64" s="35"/>
      <c r="AD64" s="34"/>
      <c r="AE64" s="34"/>
      <c r="AF64" s="35"/>
      <c r="AG64" s="34"/>
      <c r="AH64" s="27"/>
      <c r="AK64" s="29"/>
      <c r="AN64" s="29"/>
      <c r="AP64" s="43"/>
      <c r="AX64" s="78"/>
      <c r="BF64" s="24"/>
      <c r="BG64" s="89"/>
    </row>
    <row r="65" spans="1:59" s="28" customFormat="1" ht="12" customHeight="1" x14ac:dyDescent="0.25">
      <c r="A65" s="101">
        <f>A63+1</f>
        <v>21</v>
      </c>
      <c r="B65" s="33">
        <f>IF(VLOOKUP(B67,NP,4,FALSE)=0,"",VLOOKUP(B67,NP,4,FALSE))</f>
        <v>83</v>
      </c>
      <c r="C65" s="34" t="str">
        <f>IF(B65="","",CONCATENATE(VLOOKUP(B67,NP,5,FALSE),"  ",VLOOKUP(B67,NP,6,FALSE)))</f>
        <v xml:space="preserve">81-LAURANS.P/87-ROSPARS.C  </v>
      </c>
      <c r="D65" s="34"/>
      <c r="E65" s="35"/>
      <c r="F65" s="34"/>
      <c r="G65" s="34"/>
      <c r="H65" s="35"/>
      <c r="I65" s="34"/>
      <c r="J65" s="27"/>
      <c r="M65" s="29"/>
      <c r="P65" s="29"/>
      <c r="R65" s="27"/>
      <c r="U65" s="29"/>
      <c r="X65" s="29"/>
      <c r="Y65" s="74"/>
      <c r="Z65" s="43"/>
      <c r="AA65" s="56" t="str">
        <f>IF(Z64="","",CONCATENATE(VLOOKUP(Z76,NP,8,FALSE)," pts - ",VLOOKUP(Z76,NP,11,FALSE)))</f>
        <v>2834 pts - GDR GUIPAVAS</v>
      </c>
      <c r="AB65" s="56"/>
      <c r="AC65" s="57"/>
      <c r="AD65" s="56"/>
      <c r="AE65" s="56"/>
      <c r="AF65" s="57"/>
      <c r="AG65" s="58"/>
      <c r="AH65" s="59"/>
      <c r="AK65" s="29"/>
      <c r="AN65" s="29"/>
      <c r="AP65" s="43"/>
      <c r="AX65" s="81"/>
      <c r="BF65" s="24"/>
      <c r="BG65" s="89"/>
    </row>
    <row r="66" spans="1:59" s="28" customFormat="1" ht="12" customHeight="1" x14ac:dyDescent="0.25">
      <c r="A66" s="98"/>
      <c r="B66" s="16" t="str">
        <f>IF(OR(B65="",VLOOKUP(B67,NP,10,FALSE)=0),"",IF(LEN(VLOOKUP(B67,NP,10,FALSE))=7,VLOOKUP(B67,NP,10,FALSE),VLOOKUP(B67,NP,10,FALSE)))</f>
        <v>03290081</v>
      </c>
      <c r="C66" s="39" t="str">
        <f>IF(B65="","",CONCATENATE(VLOOKUP(B67,NP,8,FALSE)," pts - ",VLOOKUP(B67,NP,11,FALSE)))</f>
        <v>2648 pts - PPC KERHUONNAIS</v>
      </c>
      <c r="D66" s="39"/>
      <c r="E66" s="40"/>
      <c r="F66" s="39"/>
      <c r="G66" s="39"/>
      <c r="H66" s="40"/>
      <c r="I66" s="39"/>
      <c r="J66" s="66">
        <v>21</v>
      </c>
      <c r="M66" s="29"/>
      <c r="P66" s="29"/>
      <c r="R66" s="27"/>
      <c r="U66" s="29"/>
      <c r="X66" s="29"/>
      <c r="Y66" s="74"/>
      <c r="Z66" s="59"/>
      <c r="AA66" s="63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63"/>
      <c r="AC66" s="64"/>
      <c r="AD66" s="63"/>
      <c r="AE66" s="63"/>
      <c r="AF66" s="64"/>
      <c r="AG66" s="63"/>
      <c r="AH66" s="59"/>
      <c r="AK66" s="29"/>
      <c r="AN66" s="29"/>
      <c r="AP66" s="43"/>
      <c r="AX66" s="81"/>
      <c r="BF66" s="24"/>
      <c r="BG66" s="89"/>
    </row>
    <row r="67" spans="1:59" s="28" customFormat="1" ht="12" customHeight="1" x14ac:dyDescent="0.25">
      <c r="A67" s="98"/>
      <c r="B67" s="45">
        <v>11</v>
      </c>
      <c r="C67" s="46" t="s">
        <v>5</v>
      </c>
      <c r="D67" s="46"/>
      <c r="E67" s="47" t="str">
        <f>IF(VLOOKUP(B67,NP,32,FALSE)="","",IF(VLOOKUP(B67,NP,32,FALSE)=0,"",VLOOKUP(B67,NP,32,FALSE)))</f>
        <v/>
      </c>
      <c r="F67" s="48" t="str">
        <f>IF(VLOOKUP(B67,NP,33,FALSE)="","",IF(VLOOKUP(B67,NP,34,FALSE)=2,"",VLOOKUP(B67,NP,34,FALSE)))</f>
        <v/>
      </c>
      <c r="G67" s="48"/>
      <c r="H67" s="49" t="str">
        <f>IF(VLOOKUP(B67,NP,33,FALSE)="","",IF(VLOOKUP(B67,NP,33,FALSE)=0,"",VLOOKUP(B67,NP,33,FALSE)))</f>
        <v/>
      </c>
      <c r="I67" s="68"/>
      <c r="J67" s="69">
        <f>IF(VLOOKUP(J70,NP,4,FALSE)=0,"",VLOOKUP(J70,NP,4,FALSE))</f>
        <v>83</v>
      </c>
      <c r="K67" s="34" t="str">
        <f>IF(J67="","",CONCATENATE(VLOOKUP(J70,NP,5,FALSE),"  ",VLOOKUP(J70,NP,6,FALSE)))</f>
        <v xml:space="preserve">81-LAURANS.P/87-ROSPARS.C  </v>
      </c>
      <c r="L67" s="34"/>
      <c r="M67" s="35"/>
      <c r="N67" s="34"/>
      <c r="O67" s="34"/>
      <c r="P67" s="35"/>
      <c r="Q67" s="34"/>
      <c r="R67" s="27"/>
      <c r="U67" s="29"/>
      <c r="X67" s="29"/>
      <c r="Y67" s="74"/>
      <c r="Z67" s="27"/>
      <c r="AC67" s="29"/>
      <c r="AF67" s="29"/>
      <c r="AG67" s="74"/>
      <c r="AH67" s="27"/>
      <c r="AK67" s="29"/>
      <c r="AN67" s="29"/>
      <c r="AP67" s="43"/>
      <c r="AX67" s="81"/>
      <c r="BF67" s="24"/>
      <c r="BG67" s="89"/>
    </row>
    <row r="68" spans="1:59" ht="12" customHeight="1" x14ac:dyDescent="0.25">
      <c r="A68" s="98"/>
      <c r="B68" s="28"/>
      <c r="C68" s="53"/>
      <c r="D68" s="53"/>
      <c r="E68" s="54"/>
      <c r="F68" s="53"/>
      <c r="G68" s="53"/>
      <c r="H68" s="54"/>
      <c r="I68" s="53"/>
      <c r="J68" s="43"/>
      <c r="K68" s="56" t="str">
        <f>IF(J67="","",CONCATENATE(VLOOKUP(J70,NP,8,FALSE)," pts - ",VLOOKUP(J70,NP,11,FALSE)))</f>
        <v>2648 pts - PPC KERHUONNAIS</v>
      </c>
      <c r="L68" s="56"/>
      <c r="M68" s="57"/>
      <c r="N68" s="56"/>
      <c r="O68" s="56"/>
      <c r="P68" s="57"/>
      <c r="Q68" s="58"/>
      <c r="R68" s="59"/>
      <c r="S68" s="28"/>
      <c r="T68" s="28"/>
      <c r="U68" s="29"/>
      <c r="V68" s="28"/>
      <c r="W68" s="28"/>
      <c r="X68" s="29"/>
      <c r="Y68" s="74"/>
      <c r="Z68" s="27"/>
      <c r="AA68" s="28"/>
      <c r="AB68" s="28"/>
      <c r="AC68" s="29"/>
      <c r="AD68" s="28"/>
      <c r="AE68" s="28"/>
      <c r="AF68" s="29"/>
      <c r="AG68" s="74"/>
      <c r="AH68" s="27"/>
      <c r="AI68" s="28"/>
      <c r="AJ68" s="28"/>
      <c r="AK68" s="29"/>
      <c r="AL68" s="28"/>
      <c r="AM68" s="28"/>
      <c r="AN68" s="29"/>
      <c r="AO68" s="28"/>
      <c r="AP68" s="43"/>
      <c r="AQ68" s="28"/>
      <c r="AR68" s="28"/>
      <c r="AS68" s="28"/>
      <c r="AT68" s="28"/>
      <c r="AU68" s="28"/>
      <c r="AV68" s="28"/>
      <c r="AW68" s="28"/>
      <c r="AX68" s="81"/>
      <c r="AY68" s="28"/>
      <c r="AZ68" s="28"/>
      <c r="BA68" s="28"/>
      <c r="BB68" s="28"/>
      <c r="BC68" s="28"/>
      <c r="BD68" s="28"/>
      <c r="BE68" s="28"/>
    </row>
    <row r="69" spans="1:59" ht="12" customHeight="1" x14ac:dyDescent="0.25">
      <c r="A69" s="98">
        <f>A65+1</f>
        <v>22</v>
      </c>
      <c r="B69" s="33" t="str">
        <f>IF(VLOOKUP(B67,NP,14,FALSE)=0,"",VLOOKUP(B67,NP,14,FALSE))</f>
        <v/>
      </c>
      <c r="C69" s="34" t="str">
        <f>IF(B69="","",CONCATENATE(VLOOKUP(B67,NP,15,FALSE),"  ",VLOOKUP(B67,NP,16,FALSE)))</f>
        <v/>
      </c>
      <c r="D69" s="34"/>
      <c r="E69" s="35"/>
      <c r="F69" s="34"/>
      <c r="G69" s="34"/>
      <c r="H69" s="35"/>
      <c r="I69" s="34"/>
      <c r="J69" s="59"/>
      <c r="K69" s="63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63"/>
      <c r="M69" s="64"/>
      <c r="N69" s="63"/>
      <c r="O69" s="63"/>
      <c r="P69" s="64"/>
      <c r="Q69" s="65"/>
      <c r="R69" s="59"/>
      <c r="S69" s="26"/>
      <c r="T69" s="26"/>
      <c r="U69" s="75"/>
      <c r="V69" s="26"/>
      <c r="W69" s="26"/>
      <c r="X69" s="75"/>
      <c r="Y69" s="74"/>
      <c r="Z69" s="27"/>
      <c r="AA69" s="28"/>
      <c r="AB69" s="28"/>
      <c r="AC69" s="29"/>
      <c r="AD69" s="28"/>
      <c r="AE69" s="28"/>
      <c r="AF69" s="29"/>
      <c r="AG69" s="74"/>
      <c r="AH69" s="27"/>
      <c r="AI69" s="28"/>
      <c r="AJ69" s="28"/>
      <c r="AK69" s="29"/>
      <c r="AL69" s="28"/>
      <c r="AM69" s="28"/>
      <c r="AN69" s="29"/>
      <c r="AO69" s="28"/>
      <c r="AP69" s="43"/>
      <c r="AQ69" s="28"/>
      <c r="AR69" s="28"/>
      <c r="AS69" s="28"/>
      <c r="AT69" s="28"/>
      <c r="AU69" s="28"/>
      <c r="AV69" s="28"/>
      <c r="AW69" s="28"/>
      <c r="AX69" s="81"/>
      <c r="AY69" s="28"/>
      <c r="AZ69" s="28"/>
      <c r="BA69" s="28"/>
      <c r="BB69" s="28"/>
      <c r="BC69" s="28"/>
      <c r="BD69" s="28"/>
      <c r="BE69" s="28"/>
    </row>
    <row r="70" spans="1:59" ht="12" customHeight="1" x14ac:dyDescent="0.25">
      <c r="A70" s="98"/>
      <c r="B70" s="16" t="str">
        <f>IF(OR(B69="",VLOOKUP(B67,NP,20,FALSE)=0),"",IF(LEN(VLOOKUP(B67,NP,20,FALSE))=7,VLOOKUP(B67,NP,20,FALSE),VLOOKUP(B67,NP,20,FALSE)))</f>
        <v/>
      </c>
      <c r="C70" s="39" t="str">
        <f>IF(B69="","",CONCATENATE(VLOOKUP(B67,NP,18,FALSE)," pts - ",VLOOKUP(B67,NP,21,FALSE)))</f>
        <v/>
      </c>
      <c r="D70" s="39"/>
      <c r="E70" s="40"/>
      <c r="F70" s="39"/>
      <c r="G70" s="39"/>
      <c r="H70" s="40"/>
      <c r="I70" s="39"/>
      <c r="J70" s="67">
        <v>38</v>
      </c>
      <c r="K70" s="46" t="s">
        <v>5</v>
      </c>
      <c r="L70" s="46"/>
      <c r="M70" s="47" t="str">
        <f>IF(VLOOKUP(J70,NP,32,FALSE)="","",IF(VLOOKUP(J70,NP,32,FALSE)=0,"",VLOOKUP(J70,NP,32,FALSE)))</f>
        <v/>
      </c>
      <c r="N70" s="48" t="str">
        <f>IF(VLOOKUP(J70,NP,33,FALSE)="","",IF(VLOOKUP(J70,NP,34,FALSE)=2,"",VLOOKUP(J70,NP,34,FALSE)))</f>
        <v/>
      </c>
      <c r="O70" s="48"/>
      <c r="P70" s="49" t="str">
        <f>IF(VLOOKUP(J70,NP,33,FALSE)="","",IF(VLOOKUP(J70,NP,33,FALSE)=0,"",VLOOKUP(J70,NP,33,FALSE)))</f>
        <v/>
      </c>
      <c r="Q70" s="68"/>
      <c r="R70" s="69">
        <f>IF(VLOOKUP(R64,NP,14,FALSE)=0,"",VLOOKUP(R64,NP,14,FALSE))</f>
        <v>75</v>
      </c>
      <c r="S70" s="34" t="str">
        <f>IF(R70="","",CONCATENATE(VLOOKUP(R64,NP,15,FALSE),"  ",VLOOKUP(R64,NP,16,FALSE)))</f>
        <v xml:space="preserve">54-LE HELLOCO.T/88-CORNU.J  </v>
      </c>
      <c r="T70" s="34"/>
      <c r="U70" s="35"/>
      <c r="V70" s="34"/>
      <c r="W70" s="34"/>
      <c r="X70" s="35"/>
      <c r="Y70" s="73"/>
      <c r="Z70" s="59"/>
      <c r="AA70" s="28"/>
      <c r="AB70" s="28"/>
      <c r="AC70" s="29"/>
      <c r="AD70" s="28"/>
      <c r="AE70" s="28"/>
      <c r="AF70" s="29"/>
      <c r="AG70" s="74"/>
      <c r="AH70" s="27"/>
      <c r="AI70" s="28"/>
      <c r="AJ70" s="28"/>
      <c r="AK70" s="29"/>
      <c r="AL70" s="28"/>
      <c r="AM70" s="28"/>
      <c r="AN70" s="29"/>
      <c r="AO70" s="28"/>
      <c r="AP70" s="43"/>
      <c r="AQ70" s="28"/>
      <c r="AR70" s="28"/>
      <c r="AS70" s="28"/>
      <c r="AT70" s="28"/>
      <c r="AU70" s="28"/>
      <c r="AV70" s="28"/>
      <c r="AW70" s="28"/>
      <c r="AX70" s="81"/>
      <c r="AY70" s="28"/>
      <c r="AZ70" s="28"/>
      <c r="BA70" s="28"/>
      <c r="BB70" s="28"/>
      <c r="BC70" s="28"/>
      <c r="BD70" s="28"/>
      <c r="BE70" s="28"/>
    </row>
    <row r="71" spans="1:59" ht="12" customHeight="1" x14ac:dyDescent="0.25">
      <c r="A71" s="98">
        <f>A69+1</f>
        <v>23</v>
      </c>
      <c r="B71" s="33" t="str">
        <f>IF(VLOOKUP(B73,NP,4,FALSE)=0,"",VLOOKUP(B73,NP,4,FALSE))</f>
        <v/>
      </c>
      <c r="C71" s="34" t="str">
        <f>IF(B71="","",CONCATENATE(VLOOKUP(B73,NP,5,FALSE),"  ",VLOOKUP(B73,NP,6,FALSE)))</f>
        <v/>
      </c>
      <c r="D71" s="34"/>
      <c r="E71" s="35"/>
      <c r="F71" s="34"/>
      <c r="G71" s="34"/>
      <c r="H71" s="35"/>
      <c r="I71" s="34"/>
      <c r="J71" s="27"/>
      <c r="K71" s="53"/>
      <c r="L71" s="53"/>
      <c r="M71" s="54"/>
      <c r="N71" s="53"/>
      <c r="O71" s="53"/>
      <c r="P71" s="54"/>
      <c r="Q71" s="53"/>
      <c r="R71" s="66">
        <v>24</v>
      </c>
      <c r="S71" s="56" t="str">
        <f>IF(R70="","",CONCATENATE(VLOOKUP(R64,NP,18,FALSE)," pts - ",VLOOKUP(R64,NP,21,FALSE)))</f>
        <v>2834 pts - GDR GUIPAVAS</v>
      </c>
      <c r="T71" s="56"/>
      <c r="U71" s="57"/>
      <c r="V71" s="56"/>
      <c r="W71" s="56"/>
      <c r="X71" s="57"/>
      <c r="Y71" s="56"/>
      <c r="Z71" s="27"/>
      <c r="AA71" s="28"/>
      <c r="AB71" s="28"/>
      <c r="AC71" s="29"/>
      <c r="AD71" s="28"/>
      <c r="AE71" s="28"/>
      <c r="AF71" s="29"/>
      <c r="AG71" s="74"/>
      <c r="AH71" s="27"/>
      <c r="AI71" s="28"/>
      <c r="AJ71" s="28"/>
      <c r="AK71" s="29"/>
      <c r="AL71" s="28"/>
      <c r="AM71" s="28"/>
      <c r="AN71" s="29"/>
      <c r="AO71" s="28"/>
      <c r="AP71" s="43"/>
      <c r="AQ71" s="28"/>
      <c r="AR71" s="28"/>
      <c r="AS71" s="28"/>
      <c r="AT71" s="28"/>
      <c r="AU71" s="28"/>
      <c r="AV71" s="28"/>
      <c r="AW71" s="28"/>
      <c r="AX71" s="81"/>
      <c r="AY71" s="28"/>
      <c r="AZ71" s="28"/>
      <c r="BA71" s="28"/>
      <c r="BB71" s="28"/>
      <c r="BC71" s="28"/>
      <c r="BD71" s="28"/>
      <c r="BE71" s="28"/>
    </row>
    <row r="72" spans="1:59" ht="12" customHeight="1" x14ac:dyDescent="0.25">
      <c r="A72" s="98"/>
      <c r="B72" s="16" t="str">
        <f>IF(OR(B71="",VLOOKUP(B73,NP,10,FALSE)=0),"",IF(LEN(VLOOKUP(B73,NP,10,FALSE))=7,VLOOKUP(B73,NP,10,FALSE),VLOOKUP(B73,NP,10,FALSE)))</f>
        <v/>
      </c>
      <c r="C72" s="39" t="str">
        <f>IF(B71="","",CONCATENATE(VLOOKUP(B73,NP,8,FALSE)," pts - ",VLOOKUP(B73,NP,11,FALSE)))</f>
        <v/>
      </c>
      <c r="D72" s="39"/>
      <c r="E72" s="40"/>
      <c r="F72" s="39"/>
      <c r="G72" s="39"/>
      <c r="H72" s="40"/>
      <c r="I72" s="39"/>
      <c r="J72" s="59"/>
      <c r="K72" s="53"/>
      <c r="L72" s="53"/>
      <c r="M72" s="54"/>
      <c r="N72" s="53"/>
      <c r="O72" s="53"/>
      <c r="P72" s="54"/>
      <c r="Q72" s="53"/>
      <c r="R72" s="59"/>
      <c r="S72" s="63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63"/>
      <c r="U72" s="64"/>
      <c r="V72" s="63"/>
      <c r="W72" s="63"/>
      <c r="X72" s="64"/>
      <c r="Y72" s="63"/>
      <c r="Z72" s="62"/>
      <c r="AA72" s="28"/>
      <c r="AB72" s="28"/>
      <c r="AC72" s="29"/>
      <c r="AD72" s="28"/>
      <c r="AE72" s="28"/>
      <c r="AF72" s="29"/>
      <c r="AG72" s="74"/>
      <c r="AH72" s="27"/>
      <c r="AI72" s="28"/>
      <c r="AJ72" s="28"/>
      <c r="AK72" s="29"/>
      <c r="AL72" s="28"/>
      <c r="AM72" s="28"/>
      <c r="AN72" s="29"/>
      <c r="AO72" s="28"/>
      <c r="AP72" s="43"/>
      <c r="AQ72" s="28"/>
      <c r="AR72" s="28"/>
      <c r="AS72" s="28"/>
      <c r="AT72" s="28"/>
      <c r="AU72" s="28"/>
      <c r="AV72" s="28"/>
      <c r="AW72" s="28"/>
      <c r="AX72" s="81"/>
      <c r="AY72" s="28"/>
      <c r="AZ72" s="28"/>
      <c r="BA72" s="28"/>
      <c r="BB72" s="28"/>
      <c r="BC72" s="28"/>
      <c r="BD72" s="28"/>
      <c r="BE72" s="28"/>
    </row>
    <row r="73" spans="1:59" ht="12" customHeight="1" x14ac:dyDescent="0.25">
      <c r="A73" s="98"/>
      <c r="B73" s="45">
        <v>12</v>
      </c>
      <c r="C73" s="46" t="s">
        <v>5</v>
      </c>
      <c r="D73" s="46"/>
      <c r="E73" s="47" t="str">
        <f>IF(VLOOKUP(B73,NP,32,FALSE)="","",IF(VLOOKUP(B73,NP,32,FALSE)=0,"",VLOOKUP(B73,NP,32,FALSE)))</f>
        <v/>
      </c>
      <c r="F73" s="48" t="str">
        <f>IF(VLOOKUP(B73,NP,33,FALSE)="","",IF(VLOOKUP(B73,NP,34,FALSE)=2,"",VLOOKUP(B73,NP,34,FALSE)))</f>
        <v/>
      </c>
      <c r="G73" s="48"/>
      <c r="H73" s="49" t="str">
        <f>IF(VLOOKUP(B73,NP,33,FALSE)="","",IF(VLOOKUP(B73,NP,33,FALSE)=0,"",VLOOKUP(B73,NP,33,FALSE)))</f>
        <v/>
      </c>
      <c r="I73" s="68"/>
      <c r="J73" s="69">
        <f>IF(VLOOKUP(J70,NP,14,FALSE)=0,"",VLOOKUP(J70,NP,14,FALSE))</f>
        <v>75</v>
      </c>
      <c r="K73" s="34" t="str">
        <f>IF(J73="","",CONCATENATE(VLOOKUP(J70,NP,15,FALSE),"  ",VLOOKUP(J70,NP,16,FALSE)))</f>
        <v xml:space="preserve">54-LE HELLOCO.T/88-CORNU.J  </v>
      </c>
      <c r="L73" s="34"/>
      <c r="M73" s="35"/>
      <c r="N73" s="34"/>
      <c r="O73" s="34"/>
      <c r="P73" s="35"/>
      <c r="Q73" s="73"/>
      <c r="R73" s="59"/>
      <c r="S73" s="28"/>
      <c r="T73" s="28"/>
      <c r="U73" s="29"/>
      <c r="V73" s="28"/>
      <c r="W73" s="28"/>
      <c r="X73" s="29"/>
      <c r="Y73" s="28"/>
      <c r="Z73" s="27"/>
      <c r="AA73" s="28"/>
      <c r="AB73" s="28"/>
      <c r="AC73" s="29"/>
      <c r="AD73" s="28"/>
      <c r="AE73" s="28"/>
      <c r="AF73" s="29"/>
      <c r="AG73" s="74"/>
      <c r="AH73" s="27"/>
      <c r="AI73" s="28"/>
      <c r="AJ73" s="28"/>
      <c r="AK73" s="29"/>
      <c r="AL73" s="28"/>
      <c r="AM73" s="28"/>
      <c r="AN73" s="29"/>
      <c r="AO73" s="28"/>
      <c r="AP73" s="43"/>
      <c r="AQ73" s="28"/>
      <c r="AR73" s="28"/>
      <c r="AS73" s="28"/>
      <c r="AT73" s="28"/>
      <c r="AU73" s="28"/>
      <c r="AV73" s="28"/>
      <c r="AW73" s="28"/>
      <c r="AX73" s="78"/>
      <c r="AY73" s="28"/>
      <c r="AZ73" s="28"/>
      <c r="BA73" s="28"/>
      <c r="BB73" s="28"/>
      <c r="BC73" s="28"/>
      <c r="BD73" s="28"/>
      <c r="BE73" s="28"/>
    </row>
    <row r="74" spans="1:59" ht="12" customHeight="1" x14ac:dyDescent="0.25">
      <c r="A74" s="98"/>
      <c r="B74" s="28"/>
      <c r="C74" s="53"/>
      <c r="D74" s="53"/>
      <c r="E74" s="54"/>
      <c r="F74" s="53"/>
      <c r="G74" s="53"/>
      <c r="H74" s="54"/>
      <c r="I74" s="53"/>
      <c r="J74" s="66">
        <v>24</v>
      </c>
      <c r="K74" s="56" t="str">
        <f>IF(J73="","",CONCATENATE(VLOOKUP(J70,NP,18,FALSE)," pts - ",VLOOKUP(J70,NP,21,FALSE)))</f>
        <v>2834 pts - GDR GUIPAVAS</v>
      </c>
      <c r="L74" s="56"/>
      <c r="M74" s="57"/>
      <c r="N74" s="56"/>
      <c r="O74" s="56"/>
      <c r="P74" s="57"/>
      <c r="Q74" s="56"/>
      <c r="R74" s="27"/>
      <c r="S74" s="28"/>
      <c r="T74" s="28"/>
      <c r="U74" s="29"/>
      <c r="V74" s="28"/>
      <c r="W74" s="28"/>
      <c r="X74" s="29"/>
      <c r="Y74" s="28"/>
      <c r="Z74" s="27"/>
      <c r="AA74" s="28"/>
      <c r="AB74" s="28"/>
      <c r="AC74" s="29"/>
      <c r="AD74" s="28"/>
      <c r="AE74" s="28"/>
      <c r="AF74" s="29"/>
      <c r="AG74" s="74"/>
      <c r="AH74" s="27"/>
      <c r="AI74" s="28"/>
      <c r="AJ74" s="28"/>
      <c r="AK74" s="29"/>
      <c r="AL74" s="28"/>
      <c r="AM74" s="28"/>
      <c r="AN74" s="29"/>
      <c r="AO74" s="28"/>
      <c r="AP74" s="43"/>
      <c r="AQ74" s="28"/>
      <c r="AR74" s="28"/>
      <c r="AS74" s="28"/>
      <c r="AT74" s="28"/>
      <c r="AU74" s="28"/>
      <c r="AV74" s="28"/>
      <c r="AW74" s="28"/>
      <c r="AX74" s="78"/>
      <c r="AY74" s="28"/>
      <c r="AZ74" s="28"/>
      <c r="BA74" s="28"/>
      <c r="BB74" s="28"/>
      <c r="BC74" s="28"/>
      <c r="BD74" s="28"/>
      <c r="BE74" s="28"/>
    </row>
    <row r="75" spans="1:59" ht="12" customHeight="1" x14ac:dyDescent="0.25">
      <c r="A75" s="102">
        <f>A71+1</f>
        <v>24</v>
      </c>
      <c r="B75" s="33">
        <f>IF(VLOOKUP(B73,NP,14,FALSE)=0,"",VLOOKUP(B73,NP,14,FALSE))</f>
        <v>75</v>
      </c>
      <c r="C75" s="34" t="str">
        <f>IF(B75="","",CONCATENATE(VLOOKUP(B73,NP,15,FALSE),"  ",VLOOKUP(B73,NP,16,FALSE)))</f>
        <v xml:space="preserve">54-LE HELLOCO.T/88-CORNU.J  </v>
      </c>
      <c r="D75" s="34"/>
      <c r="E75" s="35"/>
      <c r="F75" s="34"/>
      <c r="G75" s="34"/>
      <c r="H75" s="35"/>
      <c r="I75" s="34"/>
      <c r="J75" s="59"/>
      <c r="K75" s="63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63"/>
      <c r="M75" s="64"/>
      <c r="N75" s="63"/>
      <c r="O75" s="63"/>
      <c r="P75" s="64"/>
      <c r="Q75" s="63"/>
      <c r="R75" s="62"/>
      <c r="S75" s="28"/>
      <c r="T75" s="28"/>
      <c r="U75" s="29"/>
      <c r="V75" s="28"/>
      <c r="W75" s="28"/>
      <c r="X75" s="29"/>
      <c r="Y75" s="28"/>
      <c r="Z75" s="27"/>
      <c r="AA75" s="28"/>
      <c r="AB75" s="28"/>
      <c r="AC75" s="29"/>
      <c r="AD75" s="28"/>
      <c r="AE75" s="28"/>
      <c r="AF75" s="29"/>
      <c r="AG75" s="74"/>
      <c r="AH75" s="27"/>
      <c r="AI75" s="28"/>
      <c r="AJ75" s="28"/>
      <c r="AK75" s="29"/>
      <c r="AL75" s="28"/>
      <c r="AM75" s="28"/>
      <c r="AN75" s="29"/>
      <c r="AO75" s="28"/>
      <c r="AP75" s="43"/>
      <c r="AQ75" s="28"/>
      <c r="AR75" s="28"/>
      <c r="AS75" s="28"/>
      <c r="AT75" s="28"/>
      <c r="AU75" s="28"/>
      <c r="AV75" s="28"/>
      <c r="AW75" s="28"/>
      <c r="AX75" s="81"/>
      <c r="AY75" s="28"/>
      <c r="AZ75" s="28"/>
      <c r="BA75" s="28"/>
      <c r="BB75" s="28"/>
      <c r="BC75" s="28"/>
      <c r="BD75" s="28"/>
      <c r="BE75" s="28"/>
    </row>
    <row r="76" spans="1:59" ht="12" customHeight="1" x14ac:dyDescent="0.25">
      <c r="A76" s="98"/>
      <c r="B76" s="16" t="str">
        <f>IF(OR(B75="",VLOOKUP(B73,NP,20,FALSE)=0),"",IF(LEN(VLOOKUP(B73,NP,20,FALSE))=7,VLOOKUP(B73,NP,20,FALSE),VLOOKUP(B73,NP,20,FALSE)))</f>
        <v>03290087</v>
      </c>
      <c r="C76" s="39" t="str">
        <f>IF(B75="","",CONCATENATE(VLOOKUP(B73,NP,18,FALSE)," pts - ",VLOOKUP(B73,NP,21,FALSE)))</f>
        <v>2834 pts - GDR GUIPAVAS</v>
      </c>
      <c r="D76" s="39"/>
      <c r="E76" s="40"/>
      <c r="F76" s="39"/>
      <c r="G76" s="39"/>
      <c r="H76" s="40"/>
      <c r="I76" s="39"/>
      <c r="J76" s="27"/>
      <c r="K76" s="28"/>
      <c r="L76" s="28"/>
      <c r="M76" s="29"/>
      <c r="N76" s="28"/>
      <c r="O76" s="28"/>
      <c r="P76" s="29"/>
      <c r="Q76" s="28"/>
      <c r="R76" s="27"/>
      <c r="S76" s="25"/>
      <c r="T76" s="25"/>
      <c r="U76" s="25"/>
      <c r="V76" s="25"/>
      <c r="W76" s="25"/>
      <c r="X76" s="25"/>
      <c r="Y76" s="28"/>
      <c r="Z76" s="67">
        <v>58</v>
      </c>
      <c r="AA76" s="46" t="s">
        <v>5</v>
      </c>
      <c r="AB76" s="46"/>
      <c r="AC76" s="47" t="str">
        <f>IF(VLOOKUP(Z76,NP,32,FALSE)="","",IF(VLOOKUP(Z76,NP,32,FALSE)=0,"",VLOOKUP(Z76,NP,32,FALSE)))</f>
        <v/>
      </c>
      <c r="AD76" s="48" t="str">
        <f>IF(VLOOKUP(Z76,NP,33,FALSE)="","",IF(VLOOKUP(Z76,NP,34,FALSE)=2,"",VLOOKUP(Z76,NP,34,FALSE)))</f>
        <v/>
      </c>
      <c r="AE76" s="48"/>
      <c r="AF76" s="49" t="str">
        <f>IF(VLOOKUP(Z76,NP,33,FALSE)="","",IF(VLOOKUP(Z76,NP,33,FALSE)=0,"",VLOOKUP(Z76,NP,33,FALSE)))</f>
        <v/>
      </c>
      <c r="AG76" s="68"/>
      <c r="AH76" s="69">
        <f>IF(VLOOKUP(AH52,NP,14,FALSE)=0,"",VLOOKUP(AH52,NP,14,FALSE))</f>
        <v>75</v>
      </c>
      <c r="AI76" s="34" t="str">
        <f>IF(AH76="","",CONCATENATE(VLOOKUP(AH52,NP,15,FALSE),"  ",VLOOKUP(AH52,NP,16,FALSE)))</f>
        <v xml:space="preserve">54-LE HELLOCO.T/88-CORNU.J  </v>
      </c>
      <c r="AJ76" s="34"/>
      <c r="AK76" s="35"/>
      <c r="AL76" s="34"/>
      <c r="AM76" s="34"/>
      <c r="AN76" s="35"/>
      <c r="AO76" s="73"/>
      <c r="AP76" s="90"/>
      <c r="AQ76" s="76"/>
      <c r="AR76" s="76"/>
      <c r="AS76" s="76"/>
      <c r="AT76" s="76"/>
      <c r="AU76" s="76"/>
      <c r="AV76" s="76"/>
      <c r="AW76" s="76"/>
      <c r="AX76" s="81"/>
      <c r="AY76" s="76"/>
      <c r="AZ76" s="76"/>
      <c r="BA76" s="76"/>
      <c r="BB76" s="76"/>
      <c r="BC76" s="76"/>
      <c r="BD76" s="76"/>
      <c r="BE76" s="76"/>
    </row>
    <row r="77" spans="1:59" ht="12" customHeight="1" x14ac:dyDescent="0.25">
      <c r="A77" s="102">
        <f>A75+1</f>
        <v>25</v>
      </c>
      <c r="B77" s="33">
        <f>IF(VLOOKUP(B79,NP,4,FALSE)=0,"",VLOOKUP(B79,NP,4,FALSE))</f>
        <v>76</v>
      </c>
      <c r="C77" s="34" t="str">
        <f>IF(B77="","",CONCATENATE(VLOOKUP(B79,NP,5,FALSE),"  ",VLOOKUP(B79,NP,6,FALSE)))</f>
        <v xml:space="preserve">66-RIGOT.G/71-ATHEA.M  </v>
      </c>
      <c r="D77" s="34"/>
      <c r="E77" s="35"/>
      <c r="F77" s="34"/>
      <c r="G77" s="34"/>
      <c r="H77" s="35"/>
      <c r="I77" s="34"/>
      <c r="J77" s="27"/>
      <c r="K77" s="28"/>
      <c r="L77" s="28"/>
      <c r="M77" s="29"/>
      <c r="N77" s="28"/>
      <c r="O77" s="28"/>
      <c r="P77" s="29"/>
      <c r="Q77" s="28"/>
      <c r="R77" s="27"/>
      <c r="S77" s="28"/>
      <c r="T77" s="28"/>
      <c r="U77" s="29"/>
      <c r="V77" s="28"/>
      <c r="W77" s="28"/>
      <c r="X77" s="29"/>
      <c r="Y77" s="28"/>
      <c r="Z77" s="27"/>
      <c r="AA77" s="28"/>
      <c r="AB77" s="28"/>
      <c r="AC77" s="29"/>
      <c r="AD77" s="28"/>
      <c r="AE77" s="28"/>
      <c r="AF77" s="29"/>
      <c r="AG77" s="74"/>
      <c r="AH77" s="66">
        <v>32</v>
      </c>
      <c r="AI77" s="56" t="str">
        <f>IF(AH76="","",CONCATENATE(VLOOKUP(AH52,NP,18,FALSE)," pts - ",VLOOKUP(AH52,NP,21,FALSE)))</f>
        <v>2834 pts - GDR GUIPAVAS</v>
      </c>
      <c r="AJ77" s="56"/>
      <c r="AK77" s="57"/>
      <c r="AL77" s="56"/>
      <c r="AM77" s="56"/>
      <c r="AN77" s="57"/>
      <c r="AO77" s="56"/>
      <c r="AP77" s="79"/>
      <c r="AQ77" s="79"/>
      <c r="AR77" s="79"/>
      <c r="AS77" s="79"/>
      <c r="AT77" s="79"/>
      <c r="AU77" s="79"/>
      <c r="AV77" s="79"/>
      <c r="AW77" s="79"/>
      <c r="AX77" s="81"/>
      <c r="AY77" s="79"/>
      <c r="AZ77" s="79"/>
      <c r="BA77" s="79"/>
      <c r="BB77" s="79"/>
      <c r="BC77" s="79"/>
      <c r="BD77" s="79"/>
      <c r="BE77" s="79"/>
    </row>
    <row r="78" spans="1:59" ht="12" customHeight="1" x14ac:dyDescent="0.25">
      <c r="A78" s="98"/>
      <c r="B78" s="16" t="str">
        <f>IF(OR(B77="",VLOOKUP(B79,NP,10,FALSE)=0),"",IF(LEN(VLOOKUP(B79,NP,10,FALSE))=7,VLOOKUP(B79,NP,10,FALSE),VLOOKUP(B79,NP,10,FALSE)))</f>
        <v>03290081</v>
      </c>
      <c r="C78" s="39" t="str">
        <f>IF(B77="","",CONCATENATE(VLOOKUP(B79,NP,8,FALSE)," pts - ",VLOOKUP(B79,NP,11,FALSE)))</f>
        <v>2827 pts - PPC KERHUONNAIS</v>
      </c>
      <c r="D78" s="39"/>
      <c r="E78" s="40"/>
      <c r="F78" s="39"/>
      <c r="G78" s="39"/>
      <c r="H78" s="40"/>
      <c r="I78" s="39"/>
      <c r="J78" s="66">
        <v>25</v>
      </c>
      <c r="K78" s="28"/>
      <c r="L78" s="28"/>
      <c r="M78" s="29"/>
      <c r="N78" s="28"/>
      <c r="O78" s="28"/>
      <c r="P78" s="29"/>
      <c r="Q78" s="28"/>
      <c r="R78" s="27"/>
      <c r="S78" s="28"/>
      <c r="T78" s="28"/>
      <c r="U78" s="29"/>
      <c r="V78" s="28"/>
      <c r="W78" s="28"/>
      <c r="X78" s="29"/>
      <c r="Y78" s="28"/>
      <c r="Z78" s="27"/>
      <c r="AA78" s="28"/>
      <c r="AB78" s="28"/>
      <c r="AC78" s="29"/>
      <c r="AD78" s="28"/>
      <c r="AE78" s="28"/>
      <c r="AF78" s="29"/>
      <c r="AG78" s="74"/>
      <c r="AH78" s="59"/>
      <c r="AI78" s="63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63"/>
      <c r="AK78" s="64"/>
      <c r="AL78" s="63"/>
      <c r="AM78" s="63"/>
      <c r="AN78" s="64"/>
      <c r="AO78" s="63"/>
      <c r="AP78" s="79"/>
      <c r="AQ78" s="79"/>
      <c r="AR78" s="79"/>
      <c r="AS78" s="79"/>
      <c r="AT78" s="79"/>
      <c r="AU78" s="79"/>
      <c r="AV78" s="79"/>
      <c r="AW78" s="79"/>
      <c r="AX78" s="81"/>
      <c r="AY78" s="79"/>
      <c r="AZ78" s="79"/>
      <c r="BA78" s="79"/>
      <c r="BB78" s="79"/>
      <c r="BC78" s="79"/>
      <c r="BD78" s="79"/>
      <c r="BE78" s="79"/>
    </row>
    <row r="79" spans="1:59" ht="12" customHeight="1" x14ac:dyDescent="0.25">
      <c r="A79" s="98"/>
      <c r="B79" s="45">
        <v>13</v>
      </c>
      <c r="C79" s="46" t="s">
        <v>5</v>
      </c>
      <c r="D79" s="46"/>
      <c r="E79" s="47" t="str">
        <f>IF(VLOOKUP(B79,NP,32,FALSE)="","",IF(VLOOKUP(B79,NP,32,FALSE)=0,"",VLOOKUP(B79,NP,32,FALSE)))</f>
        <v/>
      </c>
      <c r="F79" s="48" t="str">
        <f>IF(VLOOKUP(B79,NP,33,FALSE)="","",IF(VLOOKUP(B79,NP,34,FALSE)=2,"",VLOOKUP(B79,NP,34,FALSE)))</f>
        <v/>
      </c>
      <c r="G79" s="48"/>
      <c r="H79" s="49" t="str">
        <f>IF(VLOOKUP(B79,NP,33,FALSE)="","",IF(VLOOKUP(B79,NP,33,FALSE)=0,"",VLOOKUP(B79,NP,33,FALSE)))</f>
        <v/>
      </c>
      <c r="I79" s="68"/>
      <c r="J79" s="69">
        <f>IF(VLOOKUP(J82,NP,4,FALSE)=0,"",VLOOKUP(J82,NP,4,FALSE))</f>
        <v>76</v>
      </c>
      <c r="K79" s="34" t="str">
        <f>IF(J79="","",CONCATENATE(VLOOKUP(J82,NP,5,FALSE),"  ",VLOOKUP(J82,NP,6,FALSE)))</f>
        <v xml:space="preserve">66-RIGOT.G/71-ATHEA.M  </v>
      </c>
      <c r="L79" s="34"/>
      <c r="M79" s="35"/>
      <c r="N79" s="34"/>
      <c r="O79" s="34"/>
      <c r="P79" s="35"/>
      <c r="Q79" s="34"/>
      <c r="R79" s="27"/>
      <c r="S79" s="28"/>
      <c r="T79" s="28"/>
      <c r="U79" s="29"/>
      <c r="V79" s="28"/>
      <c r="W79" s="28"/>
      <c r="X79" s="29"/>
      <c r="Y79" s="28"/>
      <c r="Z79" s="27"/>
      <c r="AA79" s="28"/>
      <c r="AB79" s="28"/>
      <c r="AC79" s="29"/>
      <c r="AD79" s="28"/>
      <c r="AE79" s="28"/>
      <c r="AF79" s="29"/>
      <c r="AG79" s="74"/>
      <c r="AH79" s="27"/>
      <c r="AI79" s="28"/>
      <c r="AJ79" s="28"/>
      <c r="AK79" s="29"/>
      <c r="AL79" s="28"/>
      <c r="AM79" s="28"/>
      <c r="AN79" s="29"/>
      <c r="AO79" s="77"/>
      <c r="AP79" s="77"/>
      <c r="AQ79" s="77"/>
      <c r="AR79" s="77"/>
      <c r="AS79" s="77"/>
      <c r="AT79" s="77"/>
      <c r="AU79" s="77"/>
      <c r="AV79" s="77"/>
      <c r="AW79" s="77"/>
      <c r="AX79" s="81"/>
      <c r="AY79" s="77"/>
      <c r="AZ79" s="77"/>
      <c r="BA79" s="77"/>
      <c r="BB79" s="77"/>
      <c r="BC79" s="77"/>
      <c r="BD79" s="77"/>
      <c r="BE79" s="77"/>
    </row>
    <row r="80" spans="1:59" ht="12" customHeight="1" x14ac:dyDescent="0.25">
      <c r="A80" s="98"/>
      <c r="B80" s="28"/>
      <c r="C80" s="53"/>
      <c r="D80" s="53"/>
      <c r="E80" s="54"/>
      <c r="F80" s="53"/>
      <c r="G80" s="53"/>
      <c r="H80" s="54"/>
      <c r="I80" s="53"/>
      <c r="J80" s="43"/>
      <c r="K80" s="56" t="str">
        <f>IF(J79="","",CONCATENATE(VLOOKUP(J82,NP,8,FALSE)," pts - ",VLOOKUP(J82,NP,11,FALSE)))</f>
        <v>2827 pts - PPC KERHUONNAIS</v>
      </c>
      <c r="L80" s="56"/>
      <c r="M80" s="57"/>
      <c r="N80" s="56"/>
      <c r="O80" s="56"/>
      <c r="P80" s="57"/>
      <c r="Q80" s="58"/>
      <c r="R80" s="59"/>
      <c r="S80" s="28"/>
      <c r="T80" s="28"/>
      <c r="U80" s="29"/>
      <c r="V80" s="28"/>
      <c r="W80" s="28"/>
      <c r="X80" s="29"/>
      <c r="Y80" s="28"/>
      <c r="Z80" s="27"/>
      <c r="AA80" s="28"/>
      <c r="AB80" s="28"/>
      <c r="AC80" s="29"/>
      <c r="AD80" s="28"/>
      <c r="AE80" s="28"/>
      <c r="AF80" s="29"/>
      <c r="AG80" s="74"/>
      <c r="AH80" s="27"/>
      <c r="AI80" s="28"/>
      <c r="AJ80" s="28"/>
      <c r="AK80" s="29"/>
      <c r="AL80" s="28"/>
      <c r="AM80" s="28"/>
      <c r="AN80" s="29"/>
      <c r="AO80" s="77"/>
      <c r="AP80" s="77"/>
      <c r="AQ80" s="77"/>
      <c r="AR80" s="77"/>
      <c r="AS80" s="77"/>
      <c r="AT80" s="77"/>
      <c r="AU80" s="77"/>
      <c r="AV80" s="77"/>
      <c r="AW80" s="77"/>
      <c r="AX80" s="81"/>
      <c r="AY80" s="77"/>
      <c r="AZ80" s="77"/>
      <c r="BA80" s="77"/>
      <c r="BB80" s="77"/>
      <c r="BC80" s="77"/>
      <c r="BD80" s="77"/>
      <c r="BE80" s="77"/>
    </row>
    <row r="81" spans="1:57" ht="12" customHeight="1" x14ac:dyDescent="0.25">
      <c r="A81" s="98">
        <f>A77+1</f>
        <v>26</v>
      </c>
      <c r="B81" s="33" t="str">
        <f>IF(VLOOKUP(B79,NP,14,FALSE)=0,"",VLOOKUP(B79,NP,14,FALSE))</f>
        <v/>
      </c>
      <c r="C81" s="34" t="str">
        <f>IF(B81="","",CONCATENATE(VLOOKUP(B79,NP,15,FALSE),"  ",VLOOKUP(B79,NP,16,FALSE)))</f>
        <v/>
      </c>
      <c r="D81" s="34"/>
      <c r="E81" s="35"/>
      <c r="F81" s="34"/>
      <c r="G81" s="34"/>
      <c r="H81" s="35"/>
      <c r="I81" s="34"/>
      <c r="J81" s="59"/>
      <c r="K81" s="63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63"/>
      <c r="M81" s="64"/>
      <c r="N81" s="63"/>
      <c r="O81" s="63"/>
      <c r="P81" s="64"/>
      <c r="Q81" s="65"/>
      <c r="R81" s="66">
        <v>25</v>
      </c>
      <c r="S81" s="26"/>
      <c r="T81" s="26"/>
      <c r="U81" s="75"/>
      <c r="V81" s="26"/>
      <c r="W81" s="26"/>
      <c r="X81" s="75"/>
      <c r="Y81" s="28"/>
      <c r="Z81" s="27"/>
      <c r="AA81" s="28"/>
      <c r="AB81" s="28"/>
      <c r="AC81" s="29"/>
      <c r="AD81" s="28"/>
      <c r="AE81" s="28"/>
      <c r="AF81" s="29"/>
      <c r="AG81" s="74"/>
      <c r="AH81" s="27"/>
      <c r="AI81" s="28"/>
      <c r="AJ81" s="28"/>
      <c r="AK81" s="29"/>
      <c r="AL81" s="28"/>
      <c r="AM81" s="28"/>
      <c r="AN81" s="29"/>
      <c r="AO81" s="77"/>
      <c r="AP81" s="77"/>
      <c r="AQ81" s="77"/>
      <c r="AR81" s="77"/>
      <c r="AS81" s="77"/>
      <c r="AT81" s="77"/>
      <c r="AU81" s="77"/>
      <c r="AV81" s="77"/>
      <c r="AW81" s="77"/>
      <c r="AX81" s="81"/>
      <c r="AY81" s="77"/>
      <c r="AZ81" s="77"/>
      <c r="BA81" s="77"/>
      <c r="BB81" s="77"/>
      <c r="BC81" s="77"/>
      <c r="BD81" s="77"/>
      <c r="BE81" s="77"/>
    </row>
    <row r="82" spans="1:57" ht="12" customHeight="1" x14ac:dyDescent="0.25">
      <c r="A82" s="98"/>
      <c r="B82" s="16" t="str">
        <f>IF(OR(B81="",VLOOKUP(B79,NP,20,FALSE)=0),"",IF(LEN(VLOOKUP(B79,NP,20,FALSE))=7,VLOOKUP(B79,NP,20,FALSE),VLOOKUP(B79,NP,20,FALSE)))</f>
        <v/>
      </c>
      <c r="C82" s="39" t="str">
        <f>IF(B81="","",CONCATENATE(VLOOKUP(B79,NP,18,FALSE)," pts - ",VLOOKUP(B79,NP,21,FALSE)))</f>
        <v/>
      </c>
      <c r="D82" s="39"/>
      <c r="E82" s="40"/>
      <c r="F82" s="39"/>
      <c r="G82" s="39"/>
      <c r="H82" s="40"/>
      <c r="I82" s="39"/>
      <c r="J82" s="67">
        <v>39</v>
      </c>
      <c r="K82" s="46" t="s">
        <v>5</v>
      </c>
      <c r="L82" s="46"/>
      <c r="M82" s="47" t="str">
        <f>IF(VLOOKUP(J82,NP,32,FALSE)="","",IF(VLOOKUP(J82,NP,32,FALSE)=0,"",VLOOKUP(J82,NP,32,FALSE)))</f>
        <v/>
      </c>
      <c r="N82" s="48" t="str">
        <f>IF(VLOOKUP(J82,NP,33,FALSE)="","",IF(VLOOKUP(J82,NP,34,FALSE)=2,"",VLOOKUP(J82,NP,34,FALSE)))</f>
        <v/>
      </c>
      <c r="O82" s="48"/>
      <c r="P82" s="49" t="str">
        <f>IF(VLOOKUP(J82,NP,33,FALSE)="","",IF(VLOOKUP(J82,NP,33,FALSE)=0,"",VLOOKUP(J82,NP,33,FALSE)))</f>
        <v/>
      </c>
      <c r="Q82" s="68"/>
      <c r="R82" s="69">
        <f>IF(VLOOKUP(R88,NP,4,FALSE)=0,"",VLOOKUP(R88,NP,4,FALSE))</f>
        <v>82</v>
      </c>
      <c r="S82" s="34" t="str">
        <f>IF(R82="","",CONCATENATE(VLOOKUP(R88,NP,5,FALSE),"  ",VLOOKUP(R88,NP,6,FALSE)))</f>
        <v xml:space="preserve">64-SIMON.A/95-RANNOU.S  </v>
      </c>
      <c r="T82" s="34"/>
      <c r="U82" s="35"/>
      <c r="V82" s="34"/>
      <c r="W82" s="34"/>
      <c r="X82" s="35"/>
      <c r="Y82" s="34"/>
      <c r="Z82" s="27"/>
      <c r="AA82" s="28"/>
      <c r="AB82" s="28"/>
      <c r="AC82" s="29"/>
      <c r="AD82" s="28"/>
      <c r="AE82" s="28"/>
      <c r="AF82" s="29"/>
      <c r="AG82" s="74"/>
      <c r="AH82" s="27"/>
      <c r="AI82" s="28"/>
      <c r="AJ82" s="28"/>
      <c r="AK82" s="29"/>
      <c r="AL82" s="28"/>
      <c r="AM82" s="28"/>
      <c r="AN82" s="29"/>
      <c r="AO82" s="77"/>
      <c r="AP82" s="77"/>
      <c r="AQ82" s="77"/>
      <c r="AR82" s="77"/>
      <c r="AS82" s="77"/>
      <c r="AT82" s="77"/>
      <c r="AU82" s="77"/>
      <c r="AV82" s="77"/>
      <c r="AW82" s="77"/>
      <c r="AX82" s="81"/>
      <c r="AY82" s="77"/>
      <c r="AZ82" s="77"/>
      <c r="BA82" s="77"/>
      <c r="BB82" s="77"/>
      <c r="BC82" s="77"/>
      <c r="BD82" s="77"/>
      <c r="BE82" s="77"/>
    </row>
    <row r="83" spans="1:57" ht="12" customHeight="1" x14ac:dyDescent="0.25">
      <c r="A83" s="98">
        <f>A81+1</f>
        <v>27</v>
      </c>
      <c r="B83" s="33" t="str">
        <f>IF(VLOOKUP(B85,NP,4,FALSE)=0,"",VLOOKUP(B85,NP,4,FALSE))</f>
        <v/>
      </c>
      <c r="C83" s="34" t="str">
        <f>IF(B83="","",CONCATENATE(VLOOKUP(B85,NP,5,FALSE),"  ",VLOOKUP(B85,NP,6,FALSE)))</f>
        <v/>
      </c>
      <c r="D83" s="34"/>
      <c r="E83" s="35"/>
      <c r="F83" s="34"/>
      <c r="G83" s="34"/>
      <c r="H83" s="35"/>
      <c r="I83" s="34"/>
      <c r="J83" s="27"/>
      <c r="K83" s="53"/>
      <c r="L83" s="53"/>
      <c r="M83" s="54"/>
      <c r="N83" s="53"/>
      <c r="O83" s="53"/>
      <c r="P83" s="54"/>
      <c r="Q83" s="53"/>
      <c r="R83" s="43"/>
      <c r="S83" s="56" t="str">
        <f>IF(R82="","",CONCATENATE(VLOOKUP(R88,NP,8,FALSE)," pts - ",VLOOKUP(R88,NP,11,FALSE)))</f>
        <v>2703 pts - TTC BREST RECOUVRANCE</v>
      </c>
      <c r="T83" s="56"/>
      <c r="U83" s="57"/>
      <c r="V83" s="56"/>
      <c r="W83" s="56"/>
      <c r="X83" s="57"/>
      <c r="Y83" s="58"/>
      <c r="Z83" s="59"/>
      <c r="AA83" s="28"/>
      <c r="AB83" s="28"/>
      <c r="AC83" s="29"/>
      <c r="AD83" s="28"/>
      <c r="AE83" s="28"/>
      <c r="AF83" s="29"/>
      <c r="AG83" s="74"/>
      <c r="AH83" s="27"/>
      <c r="AI83" s="28"/>
      <c r="AJ83" s="28"/>
      <c r="AK83" s="29"/>
      <c r="AL83" s="28"/>
      <c r="AM83" s="28"/>
      <c r="AN83" s="29"/>
      <c r="AO83" s="77"/>
      <c r="AP83" s="77"/>
      <c r="AQ83" s="77"/>
      <c r="AR83" s="77"/>
      <c r="AS83" s="77"/>
      <c r="AT83" s="77"/>
      <c r="AU83" s="77"/>
      <c r="AV83" s="77"/>
      <c r="AW83" s="77"/>
      <c r="AX83" s="78"/>
      <c r="AY83" s="77"/>
      <c r="AZ83" s="77"/>
      <c r="BA83" s="77"/>
      <c r="BB83" s="77"/>
      <c r="BC83" s="77"/>
      <c r="BD83" s="77"/>
      <c r="BE83" s="77"/>
    </row>
    <row r="84" spans="1:57" ht="12" customHeight="1" x14ac:dyDescent="0.25">
      <c r="A84" s="98"/>
      <c r="B84" s="16" t="str">
        <f>IF(OR(B83="",VLOOKUP(B85,NP,10,FALSE)=0),"",IF(LEN(VLOOKUP(B85,NP,10,FALSE))=7,VLOOKUP(B85,NP,10,FALSE),VLOOKUP(B85,NP,10,FALSE)))</f>
        <v/>
      </c>
      <c r="C84" s="39" t="str">
        <f>IF(B83="","",CONCATENATE(VLOOKUP(B85,NP,8,FALSE)," pts - ",VLOOKUP(B85,NP,11,FALSE)))</f>
        <v/>
      </c>
      <c r="D84" s="39"/>
      <c r="E84" s="40"/>
      <c r="F84" s="39"/>
      <c r="G84" s="39"/>
      <c r="H84" s="40"/>
      <c r="I84" s="39"/>
      <c r="J84" s="59"/>
      <c r="K84" s="53"/>
      <c r="L84" s="53"/>
      <c r="M84" s="54"/>
      <c r="N84" s="53"/>
      <c r="O84" s="53"/>
      <c r="P84" s="54"/>
      <c r="Q84" s="53"/>
      <c r="R84" s="59"/>
      <c r="S84" s="63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63"/>
      <c r="U84" s="64"/>
      <c r="V84" s="63"/>
      <c r="W84" s="63"/>
      <c r="X84" s="64"/>
      <c r="Y84" s="63"/>
      <c r="Z84" s="59"/>
      <c r="AA84" s="28"/>
      <c r="AB84" s="28"/>
      <c r="AC84" s="29"/>
      <c r="AD84" s="28"/>
      <c r="AE84" s="28"/>
      <c r="AF84" s="29"/>
      <c r="AG84" s="74"/>
      <c r="AH84" s="27"/>
      <c r="AI84" s="28"/>
      <c r="AJ84" s="28"/>
      <c r="AK84" s="29"/>
      <c r="AL84" s="28"/>
      <c r="AM84" s="28"/>
      <c r="AN84" s="29"/>
      <c r="AO84" s="77"/>
      <c r="AP84" s="77"/>
      <c r="AQ84" s="77"/>
      <c r="AR84" s="77"/>
      <c r="AS84" s="77"/>
      <c r="AT84" s="77"/>
      <c r="AU84" s="77"/>
      <c r="AV84" s="77"/>
      <c r="AW84" s="77"/>
      <c r="AX84" s="78"/>
      <c r="AY84" s="77"/>
      <c r="AZ84" s="77"/>
      <c r="BA84" s="77"/>
      <c r="BB84" s="77"/>
      <c r="BC84" s="77"/>
      <c r="BD84" s="77"/>
      <c r="BE84" s="77"/>
    </row>
    <row r="85" spans="1:57" ht="12" customHeight="1" x14ac:dyDescent="0.25">
      <c r="A85" s="98"/>
      <c r="B85" s="45">
        <v>14</v>
      </c>
      <c r="C85" s="46" t="s">
        <v>5</v>
      </c>
      <c r="D85" s="46"/>
      <c r="E85" s="47" t="str">
        <f>IF(VLOOKUP(B85,NP,32,FALSE)="","",IF(VLOOKUP(B85,NP,32,FALSE)=0,"",VLOOKUP(B85,NP,32,FALSE)))</f>
        <v/>
      </c>
      <c r="F85" s="48" t="str">
        <f>IF(VLOOKUP(B85,NP,33,FALSE)="","",IF(VLOOKUP(B85,NP,34,FALSE)=2,"",VLOOKUP(B85,NP,34,FALSE)))</f>
        <v/>
      </c>
      <c r="G85" s="48"/>
      <c r="H85" s="49" t="str">
        <f>IF(VLOOKUP(B85,NP,33,FALSE)="","",IF(VLOOKUP(B85,NP,33,FALSE)=0,"",VLOOKUP(B85,NP,33,FALSE)))</f>
        <v/>
      </c>
      <c r="I85" s="68"/>
      <c r="J85" s="69">
        <f>IF(VLOOKUP(J82,NP,14,FALSE)=0,"",VLOOKUP(J82,NP,14,FALSE))</f>
        <v>82</v>
      </c>
      <c r="K85" s="34" t="str">
        <f>IF(J85="","",CONCATENATE(VLOOKUP(J82,NP,15,FALSE),"  ",VLOOKUP(J82,NP,16,FALSE)))</f>
        <v xml:space="preserve">64-SIMON.A/95-RANNOU.S  </v>
      </c>
      <c r="L85" s="34"/>
      <c r="M85" s="35"/>
      <c r="N85" s="34"/>
      <c r="O85" s="34"/>
      <c r="P85" s="35"/>
      <c r="Q85" s="73"/>
      <c r="R85" s="59"/>
      <c r="S85" s="28"/>
      <c r="T85" s="28"/>
      <c r="U85" s="29"/>
      <c r="V85" s="28"/>
      <c r="W85" s="28"/>
      <c r="X85" s="29"/>
      <c r="Y85" s="74"/>
      <c r="Z85" s="27"/>
      <c r="AA85" s="28"/>
      <c r="AB85" s="28"/>
      <c r="AC85" s="29"/>
      <c r="AD85" s="28"/>
      <c r="AE85" s="28"/>
      <c r="AF85" s="29"/>
      <c r="AG85" s="74"/>
      <c r="AH85" s="27"/>
      <c r="AI85" s="28"/>
      <c r="AJ85" s="28"/>
      <c r="AK85" s="29"/>
      <c r="AL85" s="28"/>
      <c r="AM85" s="28"/>
      <c r="AN85" s="29"/>
      <c r="AO85" s="77"/>
      <c r="AP85" s="77"/>
      <c r="AQ85" s="77"/>
      <c r="AR85" s="77"/>
      <c r="AS85" s="77"/>
      <c r="AT85" s="77"/>
      <c r="AU85" s="77"/>
      <c r="AV85" s="77"/>
      <c r="AW85" s="77"/>
      <c r="AX85" s="81"/>
      <c r="AY85" s="77"/>
      <c r="AZ85" s="77"/>
      <c r="BA85" s="77"/>
      <c r="BB85" s="77"/>
      <c r="BC85" s="77"/>
      <c r="BD85" s="77"/>
      <c r="BE85" s="77"/>
    </row>
    <row r="86" spans="1:57" ht="12" customHeight="1" x14ac:dyDescent="0.25">
      <c r="A86" s="98"/>
      <c r="B86" s="28"/>
      <c r="C86" s="53"/>
      <c r="D86" s="53"/>
      <c r="E86" s="54"/>
      <c r="F86" s="53"/>
      <c r="G86" s="53"/>
      <c r="H86" s="54"/>
      <c r="I86" s="53"/>
      <c r="J86" s="66">
        <v>28</v>
      </c>
      <c r="K86" s="56" t="str">
        <f>IF(J85="","",CONCATENATE(VLOOKUP(J82,NP,18,FALSE)," pts - ",VLOOKUP(J82,NP,21,FALSE)))</f>
        <v>2703 pts - TTC BREST RECOUVRANCE</v>
      </c>
      <c r="L86" s="56"/>
      <c r="M86" s="57"/>
      <c r="N86" s="56"/>
      <c r="O86" s="56"/>
      <c r="P86" s="57"/>
      <c r="Q86" s="56"/>
      <c r="R86" s="27"/>
      <c r="S86" s="28"/>
      <c r="T86" s="28"/>
      <c r="U86" s="29"/>
      <c r="V86" s="28"/>
      <c r="W86" s="28"/>
      <c r="X86" s="29"/>
      <c r="Y86" s="74"/>
      <c r="Z86" s="27"/>
      <c r="AA86" s="28"/>
      <c r="AB86" s="28"/>
      <c r="AC86" s="29"/>
      <c r="AD86" s="28"/>
      <c r="AE86" s="28"/>
      <c r="AF86" s="29"/>
      <c r="AG86" s="74"/>
      <c r="AH86" s="27"/>
      <c r="AI86" s="28"/>
      <c r="AJ86" s="28"/>
      <c r="AK86" s="29"/>
      <c r="AL86" s="28"/>
      <c r="AM86" s="28"/>
      <c r="AN86" s="29"/>
      <c r="AO86" s="77"/>
      <c r="AP86" s="77"/>
      <c r="AQ86" s="77"/>
      <c r="AR86" s="77"/>
      <c r="AS86" s="77"/>
      <c r="AT86" s="77"/>
      <c r="AU86" s="77"/>
      <c r="AV86" s="77"/>
      <c r="AW86" s="77"/>
      <c r="AX86" s="81"/>
      <c r="AY86" s="77"/>
      <c r="AZ86" s="77"/>
      <c r="BA86" s="77"/>
      <c r="BB86" s="77"/>
      <c r="BC86" s="77"/>
      <c r="BD86" s="77"/>
      <c r="BE86" s="77"/>
    </row>
    <row r="87" spans="1:57" ht="12" customHeight="1" x14ac:dyDescent="0.25">
      <c r="A87" s="101">
        <f>A83+1</f>
        <v>28</v>
      </c>
      <c r="B87" s="33">
        <f>IF(VLOOKUP(B85,NP,14,FALSE)=0,"",VLOOKUP(B85,NP,14,FALSE))</f>
        <v>82</v>
      </c>
      <c r="C87" s="34" t="str">
        <f>IF(B87="","",CONCATENATE(VLOOKUP(B85,NP,15,FALSE),"  ",VLOOKUP(B85,NP,16,FALSE)))</f>
        <v xml:space="preserve">64-SIMON.A/95-RANNOU.S  </v>
      </c>
      <c r="D87" s="34"/>
      <c r="E87" s="35"/>
      <c r="F87" s="34"/>
      <c r="G87" s="34"/>
      <c r="H87" s="35"/>
      <c r="I87" s="34"/>
      <c r="J87" s="59"/>
      <c r="K87" s="63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63"/>
      <c r="M87" s="64"/>
      <c r="N87" s="63"/>
      <c r="O87" s="63"/>
      <c r="P87" s="64"/>
      <c r="Q87" s="63"/>
      <c r="R87" s="62"/>
      <c r="S87" s="28"/>
      <c r="T87" s="28"/>
      <c r="U87" s="29"/>
      <c r="V87" s="28"/>
      <c r="W87" s="28"/>
      <c r="X87" s="29"/>
      <c r="Y87" s="74"/>
      <c r="Z87" s="27"/>
      <c r="AA87" s="26"/>
      <c r="AB87" s="26"/>
      <c r="AC87" s="75"/>
      <c r="AD87" s="26"/>
      <c r="AE87" s="26"/>
      <c r="AF87" s="75"/>
      <c r="AG87" s="74"/>
      <c r="AH87" s="27"/>
      <c r="AI87" s="28"/>
      <c r="AJ87" s="28"/>
      <c r="AK87" s="29"/>
      <c r="AL87" s="28"/>
      <c r="AM87" s="28"/>
      <c r="AN87" s="29"/>
      <c r="AO87" s="77"/>
      <c r="AP87" s="77"/>
      <c r="AQ87" s="77"/>
      <c r="AR87" s="77"/>
      <c r="AS87" s="77"/>
      <c r="AT87" s="77"/>
      <c r="AU87" s="77"/>
      <c r="AV87" s="77"/>
      <c r="AW87" s="77"/>
      <c r="AX87" s="81"/>
      <c r="AY87" s="77"/>
      <c r="AZ87" s="77"/>
      <c r="BA87" s="77"/>
      <c r="BB87" s="77"/>
      <c r="BC87" s="77"/>
      <c r="BD87" s="77"/>
      <c r="BE87" s="77"/>
    </row>
    <row r="88" spans="1:57" ht="12" customHeight="1" x14ac:dyDescent="0.25">
      <c r="A88" s="98"/>
      <c r="B88" s="16" t="str">
        <f>IF(OR(B87="",VLOOKUP(B85,NP,20,FALSE)=0),"",IF(LEN(VLOOKUP(B85,NP,20,FALSE))=7,VLOOKUP(B85,NP,20,FALSE),VLOOKUP(B85,NP,20,FALSE)))</f>
        <v>03290285</v>
      </c>
      <c r="C88" s="39" t="str">
        <f>IF(B87="","",CONCATENATE(VLOOKUP(B85,NP,18,FALSE)," pts - ",VLOOKUP(B85,NP,21,FALSE)))</f>
        <v>2703 pts - TTC BREST RECOUVRANCE</v>
      </c>
      <c r="D88" s="39"/>
      <c r="E88" s="40"/>
      <c r="F88" s="39"/>
      <c r="G88" s="39"/>
      <c r="H88" s="40"/>
      <c r="I88" s="39"/>
      <c r="J88" s="27"/>
      <c r="K88" s="28"/>
      <c r="L88" s="28"/>
      <c r="M88" s="29"/>
      <c r="N88" s="28"/>
      <c r="O88" s="28"/>
      <c r="P88" s="29"/>
      <c r="Q88" s="28"/>
      <c r="R88" s="67">
        <v>52</v>
      </c>
      <c r="S88" s="46" t="s">
        <v>5</v>
      </c>
      <c r="T88" s="46"/>
      <c r="U88" s="47" t="str">
        <f>IF(VLOOKUP(R88,NP,32,FALSE)="","",IF(VLOOKUP(R88,NP,32,FALSE)=0,"",VLOOKUP(R88,NP,32,FALSE)))</f>
        <v/>
      </c>
      <c r="V88" s="48" t="str">
        <f>IF(VLOOKUP(R88,NP,33,FALSE)="","",IF(VLOOKUP(R88,NP,34,FALSE)=2,"",VLOOKUP(R88,NP,34,FALSE)))</f>
        <v/>
      </c>
      <c r="W88" s="48"/>
      <c r="X88" s="49" t="str">
        <f>IF(VLOOKUP(R88,NP,33,FALSE)="","",IF(VLOOKUP(R88,NP,33,FALSE)=0,"",VLOOKUP(R88,NP,33,FALSE)))</f>
        <v/>
      </c>
      <c r="Y88" s="68"/>
      <c r="Z88" s="69">
        <f>IF(VLOOKUP(Z76,NP,14,FALSE)=0,"",VLOOKUP(Z76,NP,14,FALSE))</f>
        <v>82</v>
      </c>
      <c r="AA88" s="34" t="str">
        <f>IF(Z88="","",CONCATENATE(VLOOKUP(Z76,NP,15,FALSE),"  ",VLOOKUP(Z76,NP,16,FALSE)))</f>
        <v xml:space="preserve">64-SIMON.A/95-RANNOU.S  </v>
      </c>
      <c r="AB88" s="34"/>
      <c r="AC88" s="35"/>
      <c r="AD88" s="34"/>
      <c r="AE88" s="34"/>
      <c r="AF88" s="35"/>
      <c r="AG88" s="73"/>
      <c r="AH88" s="59"/>
      <c r="AI88" s="28"/>
      <c r="AJ88" s="28"/>
      <c r="AK88" s="29"/>
      <c r="AL88" s="28"/>
      <c r="AM88" s="28"/>
      <c r="AN88" s="29"/>
      <c r="AO88" s="77"/>
      <c r="AP88" s="77"/>
      <c r="AQ88" s="77"/>
      <c r="AR88" s="77"/>
      <c r="AS88" s="77"/>
      <c r="AT88" s="77"/>
      <c r="AU88" s="77"/>
      <c r="AV88" s="77"/>
      <c r="AW88" s="77"/>
      <c r="AX88" s="81"/>
      <c r="AY88" s="77"/>
      <c r="AZ88" s="77"/>
      <c r="BA88" s="77"/>
      <c r="BB88" s="77"/>
      <c r="BC88" s="77"/>
      <c r="BD88" s="77"/>
      <c r="BE88" s="77"/>
    </row>
    <row r="89" spans="1:57" ht="12" customHeight="1" x14ac:dyDescent="0.25">
      <c r="A89" s="101">
        <f>A87+1</f>
        <v>29</v>
      </c>
      <c r="B89" s="33">
        <f>IF(VLOOKUP(B91,NP,4,FALSE)=0,"",VLOOKUP(B91,NP,4,FALSE))</f>
        <v>91</v>
      </c>
      <c r="C89" s="34" t="str">
        <f>IF(B89="","",CONCATENATE(VLOOKUP(B91,NP,5,FALSE),"  ",VLOOKUP(B91,NP,6,FALSE)))</f>
        <v xml:space="preserve">82-LE SAOS.K/120-CALVEZ.A  </v>
      </c>
      <c r="D89" s="34"/>
      <c r="E89" s="35"/>
      <c r="F89" s="34"/>
      <c r="G89" s="34"/>
      <c r="H89" s="35"/>
      <c r="I89" s="34"/>
      <c r="J89" s="27"/>
      <c r="K89" s="28"/>
      <c r="L89" s="28"/>
      <c r="M89" s="29"/>
      <c r="N89" s="28"/>
      <c r="O89" s="28"/>
      <c r="P89" s="29"/>
      <c r="Q89" s="28"/>
      <c r="R89" s="27"/>
      <c r="S89" s="28"/>
      <c r="T89" s="28"/>
      <c r="U89" s="29"/>
      <c r="V89" s="28"/>
      <c r="W89" s="28"/>
      <c r="X89" s="29"/>
      <c r="Y89" s="74"/>
      <c r="Z89" s="66">
        <v>32</v>
      </c>
      <c r="AA89" s="56" t="str">
        <f>IF(Z88="","",CONCATENATE(VLOOKUP(Z76,NP,18,FALSE)," pts - ",VLOOKUP(Z76,NP,21,FALSE)))</f>
        <v>2703 pts - TTC BREST RECOUVRANCE</v>
      </c>
      <c r="AB89" s="56"/>
      <c r="AC89" s="57"/>
      <c r="AD89" s="56"/>
      <c r="AE89" s="56"/>
      <c r="AF89" s="57"/>
      <c r="AG89" s="56"/>
      <c r="AH89" s="27"/>
      <c r="AI89" s="77"/>
      <c r="AJ89" s="77"/>
      <c r="AK89" s="82"/>
      <c r="AL89" s="77"/>
      <c r="AM89" s="77"/>
      <c r="AN89" s="82"/>
      <c r="AO89" s="77"/>
      <c r="AP89" s="77"/>
      <c r="AQ89" s="77"/>
      <c r="AR89" s="77"/>
      <c r="AS89" s="77"/>
      <c r="AT89" s="77"/>
      <c r="AU89" s="77"/>
      <c r="AV89" s="77"/>
      <c r="AW89" s="77"/>
      <c r="AX89" s="81"/>
      <c r="AY89" s="77"/>
      <c r="AZ89" s="77"/>
      <c r="BA89" s="77"/>
      <c r="BB89" s="77"/>
      <c r="BC89" s="77"/>
      <c r="BD89" s="77"/>
      <c r="BE89" s="77"/>
    </row>
    <row r="90" spans="1:57" ht="12" customHeight="1" x14ac:dyDescent="0.25">
      <c r="A90" s="98"/>
      <c r="B90" s="16" t="str">
        <f>IF(OR(B89="",VLOOKUP(B91,NP,10,FALSE)=0),"",IF(LEN(VLOOKUP(B91,NP,10,FALSE))=7,VLOOKUP(B91,NP,10,FALSE),VLOOKUP(B91,NP,10,FALSE)))</f>
        <v>03290244</v>
      </c>
      <c r="C90" s="39" t="str">
        <f>IF(B89="","",CONCATENATE(VLOOKUP(B91,NP,8,FALSE)," pts - ",VLOOKUP(B91,NP,11,FALSE)))</f>
        <v>2467 pts - RC BRIEC DE L ODET</v>
      </c>
      <c r="D90" s="39"/>
      <c r="E90" s="40"/>
      <c r="F90" s="39"/>
      <c r="G90" s="39"/>
      <c r="H90" s="40"/>
      <c r="I90" s="39"/>
      <c r="J90" s="66">
        <v>29</v>
      </c>
      <c r="K90" s="28"/>
      <c r="L90" s="28"/>
      <c r="M90" s="29"/>
      <c r="N90" s="28"/>
      <c r="O90" s="28"/>
      <c r="P90" s="29"/>
      <c r="Q90" s="28"/>
      <c r="R90" s="27"/>
      <c r="S90" s="28"/>
      <c r="T90" s="28"/>
      <c r="U90" s="29"/>
      <c r="V90" s="28"/>
      <c r="W90" s="28"/>
      <c r="X90" s="29"/>
      <c r="Y90" s="74"/>
      <c r="Z90" s="59"/>
      <c r="AA90" s="63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63"/>
      <c r="AC90" s="64"/>
      <c r="AD90" s="63"/>
      <c r="AE90" s="63"/>
      <c r="AF90" s="64"/>
      <c r="AG90" s="63"/>
      <c r="AH90" s="62"/>
      <c r="AI90" s="83"/>
      <c r="AJ90" s="83"/>
      <c r="AK90" s="84"/>
      <c r="AL90" s="83"/>
      <c r="AM90" s="83"/>
      <c r="AN90" s="84"/>
      <c r="AO90" s="77"/>
      <c r="AP90" s="77"/>
      <c r="AQ90" s="77"/>
      <c r="AR90" s="77"/>
      <c r="AS90" s="77"/>
      <c r="AT90" s="77"/>
      <c r="AU90" s="77"/>
      <c r="AV90" s="77"/>
      <c r="AW90" s="77"/>
      <c r="AX90" s="81"/>
      <c r="AY90" s="77"/>
      <c r="AZ90" s="77"/>
      <c r="BA90" s="77"/>
      <c r="BB90" s="77"/>
      <c r="BC90" s="77"/>
      <c r="BD90" s="77"/>
      <c r="BE90" s="77"/>
    </row>
    <row r="91" spans="1:57" ht="12" customHeight="1" x14ac:dyDescent="0.25">
      <c r="A91" s="98"/>
      <c r="B91" s="45">
        <v>15</v>
      </c>
      <c r="C91" s="46" t="s">
        <v>5</v>
      </c>
      <c r="D91" s="46"/>
      <c r="E91" s="47" t="str">
        <f>IF(VLOOKUP(B91,NP,32,FALSE)="","",IF(VLOOKUP(B91,NP,32,FALSE)=0,"",VLOOKUP(B91,NP,32,FALSE)))</f>
        <v/>
      </c>
      <c r="F91" s="48" t="str">
        <f>IF(VLOOKUP(B91,NP,33,FALSE)="","",IF(VLOOKUP(B91,NP,34,FALSE)=2,"",VLOOKUP(B91,NP,34,FALSE)))</f>
        <v/>
      </c>
      <c r="G91" s="48"/>
      <c r="H91" s="49" t="str">
        <f>IF(VLOOKUP(B91,NP,33,FALSE)="","",IF(VLOOKUP(B91,NP,33,FALSE)=0,"",VLOOKUP(B91,NP,33,FALSE)))</f>
        <v/>
      </c>
      <c r="I91" s="68"/>
      <c r="J91" s="69">
        <f>IF(VLOOKUP(J94,NP,4,FALSE)=0,"",VLOOKUP(J94,NP,4,FALSE))</f>
        <v>91</v>
      </c>
      <c r="K91" s="34" t="str">
        <f>IF(J91="","",CONCATENATE(VLOOKUP(J94,NP,5,FALSE),"  ",VLOOKUP(J94,NP,6,FALSE)))</f>
        <v xml:space="preserve">82-LE SAOS.K/120-CALVEZ.A  </v>
      </c>
      <c r="L91" s="34"/>
      <c r="M91" s="35"/>
      <c r="N91" s="34"/>
      <c r="O91" s="34"/>
      <c r="P91" s="35"/>
      <c r="Q91" s="34"/>
      <c r="R91" s="27"/>
      <c r="S91" s="28"/>
      <c r="T91" s="28"/>
      <c r="U91" s="29"/>
      <c r="V91" s="28"/>
      <c r="W91" s="28"/>
      <c r="X91" s="29"/>
      <c r="Y91" s="74"/>
      <c r="Z91" s="27"/>
      <c r="AA91" s="28"/>
      <c r="AB91" s="28"/>
      <c r="AC91" s="29"/>
      <c r="AD91" s="28"/>
      <c r="AE91" s="28"/>
      <c r="AF91" s="29"/>
      <c r="AG91" s="28"/>
      <c r="AH91" s="27"/>
      <c r="AI91" s="28"/>
      <c r="AJ91" s="28"/>
      <c r="AK91" s="29"/>
      <c r="AL91" s="28"/>
      <c r="AM91" s="28"/>
      <c r="AN91" s="29"/>
      <c r="AO91" s="77"/>
      <c r="AP91" s="77"/>
      <c r="AQ91" s="77"/>
      <c r="AR91" s="77"/>
      <c r="AS91" s="77"/>
      <c r="AT91" s="77"/>
      <c r="AU91" s="77"/>
      <c r="AV91" s="77"/>
      <c r="AW91" s="77"/>
      <c r="AX91" s="81"/>
      <c r="AY91" s="77"/>
      <c r="AZ91" s="77"/>
      <c r="BA91" s="77"/>
      <c r="BB91" s="77"/>
      <c r="BC91" s="77"/>
      <c r="BD91" s="77"/>
      <c r="BE91" s="77"/>
    </row>
    <row r="92" spans="1:57" ht="12" customHeight="1" x14ac:dyDescent="0.25">
      <c r="A92" s="98"/>
      <c r="B92" s="28"/>
      <c r="C92" s="53"/>
      <c r="D92" s="53"/>
      <c r="E92" s="54"/>
      <c r="F92" s="53"/>
      <c r="G92" s="53"/>
      <c r="H92" s="54"/>
      <c r="I92" s="53"/>
      <c r="J92" s="43"/>
      <c r="K92" s="56" t="str">
        <f>IF(J91="","",CONCATENATE(VLOOKUP(J94,NP,8,FALSE)," pts - ",VLOOKUP(J94,NP,11,FALSE)))</f>
        <v>2467 pts - RC BRIEC DE L ODET</v>
      </c>
      <c r="L92" s="56"/>
      <c r="M92" s="57"/>
      <c r="N92" s="56"/>
      <c r="O92" s="56"/>
      <c r="P92" s="57"/>
      <c r="Q92" s="58"/>
      <c r="R92" s="59"/>
      <c r="S92" s="28"/>
      <c r="T92" s="28"/>
      <c r="U92" s="29"/>
      <c r="V92" s="28"/>
      <c r="W92" s="28"/>
      <c r="X92" s="29"/>
      <c r="Y92" s="74"/>
      <c r="Z92" s="27"/>
      <c r="AA92" s="28"/>
      <c r="AB92" s="28"/>
      <c r="AC92" s="29"/>
      <c r="AD92" s="28"/>
      <c r="AE92" s="28"/>
      <c r="AF92" s="29"/>
      <c r="AG92" s="28"/>
      <c r="AH92" s="27"/>
      <c r="AI92" s="28"/>
      <c r="AJ92" s="28"/>
      <c r="AK92" s="29"/>
      <c r="AL92" s="28"/>
      <c r="AM92" s="28"/>
      <c r="AN92" s="29"/>
      <c r="AO92" s="77"/>
      <c r="AP92" s="77"/>
      <c r="AQ92" s="77"/>
      <c r="AR92" s="77"/>
      <c r="AS92" s="28"/>
      <c r="AT92" s="28"/>
      <c r="AU92" s="28"/>
      <c r="AV92" s="28"/>
      <c r="AW92" s="28"/>
      <c r="AX92" s="81"/>
      <c r="AY92" s="28"/>
      <c r="AZ92" s="28"/>
      <c r="BA92" s="28"/>
      <c r="BB92" s="28"/>
      <c r="BC92" s="28"/>
      <c r="BD92" s="28"/>
      <c r="BE92" s="28"/>
    </row>
    <row r="93" spans="1:57" ht="12" customHeight="1" x14ac:dyDescent="0.25">
      <c r="A93" s="98">
        <f>A89+1</f>
        <v>30</v>
      </c>
      <c r="B93" s="33">
        <f>IF(VLOOKUP(B91,NP,14,FALSE)=0,"",VLOOKUP(B91,NP,14,FALSE))</f>
        <v>105</v>
      </c>
      <c r="C93" s="34" t="str">
        <f>IF(B93="","",CONCATENATE(VLOOKUP(B91,NP,15,FALSE),"  ",VLOOKUP(B91,NP,16,FALSE)))</f>
        <v xml:space="preserve">161-CARO.V/155-SIZUN.F  </v>
      </c>
      <c r="D93" s="34"/>
      <c r="E93" s="35"/>
      <c r="F93" s="34"/>
      <c r="G93" s="34"/>
      <c r="H93" s="35"/>
      <c r="I93" s="34"/>
      <c r="J93" s="59"/>
      <c r="K93" s="63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63"/>
      <c r="M93" s="64"/>
      <c r="N93" s="63"/>
      <c r="O93" s="63"/>
      <c r="P93" s="64"/>
      <c r="Q93" s="65"/>
      <c r="R93" s="59"/>
      <c r="S93" s="26"/>
      <c r="T93" s="26"/>
      <c r="U93" s="75"/>
      <c r="V93" s="26"/>
      <c r="W93" s="26"/>
      <c r="X93" s="75"/>
      <c r="Y93" s="74"/>
      <c r="Z93" s="27"/>
      <c r="AA93" s="28"/>
      <c r="AB93" s="28"/>
      <c r="AC93" s="29"/>
      <c r="AD93" s="28"/>
      <c r="AE93" s="28"/>
      <c r="AF93" s="29"/>
      <c r="AG93" s="28"/>
      <c r="AH93" s="27"/>
      <c r="AI93" s="28"/>
      <c r="AJ93" s="28"/>
      <c r="AK93" s="29"/>
      <c r="AL93" s="28"/>
      <c r="AM93" s="28"/>
      <c r="AN93" s="29"/>
      <c r="AO93" s="77"/>
      <c r="AP93" s="77"/>
      <c r="AQ93" s="77"/>
      <c r="AR93" s="77"/>
      <c r="AS93" s="53"/>
      <c r="AT93" s="53"/>
      <c r="AU93" s="53"/>
      <c r="AV93" s="53"/>
      <c r="AW93" s="53"/>
      <c r="AX93" s="78"/>
      <c r="AY93" s="53"/>
      <c r="AZ93" s="53"/>
      <c r="BA93" s="53"/>
      <c r="BB93" s="53"/>
      <c r="BC93" s="53"/>
      <c r="BD93" s="53"/>
      <c r="BE93" s="53"/>
    </row>
    <row r="94" spans="1:57" ht="12" customHeight="1" x14ac:dyDescent="0.25">
      <c r="A94" s="98"/>
      <c r="B94" s="16" t="str">
        <f>IF(OR(B93="",VLOOKUP(B91,NP,20,FALSE)=0),"",IF(LEN(VLOOKUP(B91,NP,20,FALSE))=7,VLOOKUP(B91,NP,20,FALSE),VLOOKUP(B91,NP,20,FALSE)))</f>
        <v>03290263</v>
      </c>
      <c r="C94" s="39" t="str">
        <f>IF(B93="","",CONCATENATE(VLOOKUP(B91,NP,18,FALSE)," pts - ",VLOOKUP(B91,NP,21,FALSE)))</f>
        <v>2074 pts - LES PONGISTES DE L'AULNE</v>
      </c>
      <c r="D94" s="39"/>
      <c r="E94" s="40"/>
      <c r="F94" s="39"/>
      <c r="G94" s="39"/>
      <c r="H94" s="40"/>
      <c r="I94" s="39"/>
      <c r="J94" s="67">
        <v>40</v>
      </c>
      <c r="K94" s="46" t="s">
        <v>5</v>
      </c>
      <c r="L94" s="46"/>
      <c r="M94" s="47" t="str">
        <f>IF(VLOOKUP(J94,NP,32,FALSE)="","",IF(VLOOKUP(J94,NP,32,FALSE)=0,"",VLOOKUP(J94,NP,32,FALSE)))</f>
        <v/>
      </c>
      <c r="N94" s="48" t="str">
        <f>IF(VLOOKUP(J94,NP,33,FALSE)="","",IF(VLOOKUP(J94,NP,34,FALSE)=2,"",VLOOKUP(J94,NP,34,FALSE)))</f>
        <v/>
      </c>
      <c r="O94" s="48"/>
      <c r="P94" s="49" t="str">
        <f>IF(VLOOKUP(J94,NP,33,FALSE)="","",IF(VLOOKUP(J94,NP,33,FALSE)=0,"",VLOOKUP(J94,NP,33,FALSE)))</f>
        <v/>
      </c>
      <c r="Q94" s="68"/>
      <c r="R94" s="69">
        <f>IF(VLOOKUP(R88,NP,14,FALSE)=0,"",VLOOKUP(R88,NP,14,FALSE))</f>
        <v>66</v>
      </c>
      <c r="S94" s="34" t="str">
        <f>IF(R94="","",CONCATENATE(VLOOKUP(R88,NP,15,FALSE),"  ",VLOOKUP(R88,NP,16,FALSE)))</f>
        <v xml:space="preserve">42-PERROT.V/51-FAUGERAS.A  </v>
      </c>
      <c r="T94" s="34"/>
      <c r="U94" s="35"/>
      <c r="V94" s="34"/>
      <c r="W94" s="34"/>
      <c r="X94" s="35"/>
      <c r="Y94" s="73"/>
      <c r="Z94" s="59"/>
      <c r="AA94" s="28"/>
      <c r="AB94" s="28"/>
      <c r="AC94" s="29"/>
      <c r="AD94" s="28"/>
      <c r="AE94" s="28"/>
      <c r="AF94" s="29"/>
      <c r="AG94" s="28"/>
      <c r="AH94" s="27"/>
      <c r="AI94" s="28"/>
      <c r="AJ94" s="28"/>
      <c r="AK94" s="29"/>
      <c r="AL94" s="28"/>
      <c r="AM94" s="28"/>
      <c r="AN94" s="29"/>
      <c r="AO94" s="77"/>
      <c r="AP94" s="77"/>
      <c r="AQ94" s="77"/>
      <c r="AR94" s="77"/>
      <c r="AS94" s="53"/>
      <c r="AT94" s="53"/>
      <c r="AU94" s="53"/>
      <c r="AV94" s="53"/>
      <c r="AW94" s="53"/>
      <c r="AX94" s="78"/>
      <c r="AY94" s="53"/>
      <c r="AZ94" s="53"/>
      <c r="BA94" s="53"/>
      <c r="BB94" s="53"/>
      <c r="BC94" s="53"/>
      <c r="BD94" s="53"/>
      <c r="BE94" s="53"/>
    </row>
    <row r="95" spans="1:57" ht="12" customHeight="1" x14ac:dyDescent="0.25">
      <c r="A95" s="98">
        <f>A93+1</f>
        <v>31</v>
      </c>
      <c r="B95" s="33" t="str">
        <f>IF(VLOOKUP(B97,NP,4,FALSE)=0,"",VLOOKUP(B97,NP,4,FALSE))</f>
        <v/>
      </c>
      <c r="C95" s="34" t="str">
        <f>IF(B95="","",CONCATENATE(VLOOKUP(B97,NP,5,FALSE),"  ",VLOOKUP(B97,NP,6,FALSE)))</f>
        <v/>
      </c>
      <c r="D95" s="34"/>
      <c r="E95" s="35"/>
      <c r="F95" s="34"/>
      <c r="G95" s="34"/>
      <c r="H95" s="35"/>
      <c r="I95" s="34"/>
      <c r="J95" s="27"/>
      <c r="K95" s="53"/>
      <c r="L95" s="53"/>
      <c r="M95" s="54"/>
      <c r="N95" s="53"/>
      <c r="O95" s="53"/>
      <c r="P95" s="54"/>
      <c r="Q95" s="53"/>
      <c r="R95" s="66">
        <v>32</v>
      </c>
      <c r="S95" s="56" t="str">
        <f>IF(R94="","",CONCATENATE(VLOOKUP(R88,NP,18,FALSE)," pts - ",VLOOKUP(R88,NP,21,FALSE)))</f>
        <v>3180 pts - PPC KERHUONNAIS</v>
      </c>
      <c r="T95" s="56"/>
      <c r="U95" s="57"/>
      <c r="V95" s="56"/>
      <c r="W95" s="56"/>
      <c r="X95" s="57"/>
      <c r="Y95" s="56"/>
      <c r="Z95" s="27"/>
      <c r="AA95" s="28"/>
      <c r="AB95" s="28"/>
      <c r="AC95" s="29"/>
      <c r="AD95" s="28"/>
      <c r="AE95" s="28"/>
      <c r="AF95" s="29"/>
      <c r="AG95" s="28"/>
      <c r="AH95" s="27"/>
      <c r="AI95" s="28"/>
      <c r="AJ95" s="28"/>
      <c r="AK95" s="29"/>
      <c r="AL95" s="28"/>
      <c r="AM95" s="28"/>
      <c r="AN95" s="29"/>
      <c r="AO95" s="77"/>
      <c r="AP95" s="77"/>
      <c r="AQ95" s="77"/>
      <c r="AR95" s="77"/>
      <c r="AS95" s="53"/>
      <c r="AT95" s="53"/>
      <c r="AU95" s="53"/>
      <c r="AV95" s="53"/>
      <c r="AW95" s="53"/>
      <c r="AX95" s="81"/>
      <c r="AY95" s="53"/>
      <c r="AZ95" s="53"/>
      <c r="BA95" s="53"/>
      <c r="BB95" s="53"/>
      <c r="BC95" s="53"/>
      <c r="BD95" s="53"/>
      <c r="BE95" s="53"/>
    </row>
    <row r="96" spans="1:57" ht="12" customHeight="1" x14ac:dyDescent="0.25">
      <c r="A96" s="98"/>
      <c r="B96" s="16" t="str">
        <f>IF(OR(B95="",VLOOKUP(B97,NP,10,FALSE)=0),"",IF(LEN(VLOOKUP(B97,NP,10,FALSE))=7,VLOOKUP(B97,NP,10,FALSE),VLOOKUP(B97,NP,10,FALSE)))</f>
        <v/>
      </c>
      <c r="C96" s="39" t="str">
        <f>IF(B95="","",CONCATENATE(VLOOKUP(B97,NP,8,FALSE)," pts - ",VLOOKUP(B97,NP,11,FALSE)))</f>
        <v/>
      </c>
      <c r="D96" s="39"/>
      <c r="E96" s="40"/>
      <c r="F96" s="39"/>
      <c r="G96" s="39"/>
      <c r="H96" s="40"/>
      <c r="I96" s="41"/>
      <c r="J96" s="62"/>
      <c r="K96" s="53"/>
      <c r="L96" s="53"/>
      <c r="M96" s="54"/>
      <c r="N96" s="53"/>
      <c r="O96" s="53"/>
      <c r="P96" s="54"/>
      <c r="Q96" s="53"/>
      <c r="R96" s="59"/>
      <c r="S96" s="63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63"/>
      <c r="U96" s="64"/>
      <c r="V96" s="63"/>
      <c r="W96" s="63"/>
      <c r="X96" s="64"/>
      <c r="Y96" s="63"/>
      <c r="Z96" s="62"/>
      <c r="AA96" s="28"/>
      <c r="AB96" s="28"/>
      <c r="AC96" s="29"/>
      <c r="AD96" s="28"/>
      <c r="AE96" s="28"/>
      <c r="AF96" s="29"/>
      <c r="AG96" s="28"/>
      <c r="AH96" s="27"/>
      <c r="AI96" s="28"/>
      <c r="AJ96" s="28"/>
      <c r="AK96" s="29"/>
      <c r="AL96" s="28"/>
      <c r="AM96" s="28"/>
      <c r="AN96" s="29"/>
      <c r="AO96" s="77"/>
      <c r="AP96" s="77"/>
      <c r="AQ96" s="77"/>
      <c r="AR96" s="77"/>
      <c r="AS96" s="53"/>
      <c r="AT96" s="53"/>
      <c r="AU96" s="53"/>
      <c r="AV96" s="53"/>
      <c r="AW96" s="53"/>
      <c r="AX96" s="81"/>
      <c r="AY96" s="53"/>
      <c r="AZ96" s="53"/>
      <c r="BA96" s="53"/>
      <c r="BB96" s="53"/>
      <c r="BC96" s="53"/>
      <c r="BD96" s="53"/>
      <c r="BE96" s="53"/>
    </row>
    <row r="97" spans="1:58" ht="12" customHeight="1" x14ac:dyDescent="0.25">
      <c r="A97" s="98"/>
      <c r="B97" s="45">
        <v>16</v>
      </c>
      <c r="C97" s="46" t="s">
        <v>5</v>
      </c>
      <c r="D97" s="46"/>
      <c r="E97" s="47" t="str">
        <f>IF(VLOOKUP(B97,NP,32,FALSE)="","",IF(VLOOKUP(B97,NP,32,FALSE)=0,"",VLOOKUP(B97,NP,32,FALSE)))</f>
        <v/>
      </c>
      <c r="F97" s="48" t="str">
        <f>IF(VLOOKUP(B97,NP,33,FALSE)="","",IF(VLOOKUP(B97,NP,34,FALSE)=2,"",VLOOKUP(B97,NP,34,FALSE)))</f>
        <v/>
      </c>
      <c r="G97" s="48"/>
      <c r="H97" s="49" t="str">
        <f>IF(VLOOKUP(B97,NP,33,FALSE)="","",IF(VLOOKUP(B97,NP,33,FALSE)=0,"",VLOOKUP(B97,NP,33,FALSE)))</f>
        <v/>
      </c>
      <c r="I97" s="50"/>
      <c r="J97" s="51">
        <f>IF(VLOOKUP(J94,NP,14,FALSE)=0,"",VLOOKUP(J94,NP,14,FALSE))</f>
        <v>66</v>
      </c>
      <c r="K97" s="34" t="str">
        <f>IF(J97="","",CONCATENATE(VLOOKUP(J94,NP,15,FALSE),"  ",VLOOKUP(J94,NP,16,FALSE)))</f>
        <v xml:space="preserve">42-PERROT.V/51-FAUGERAS.A  </v>
      </c>
      <c r="L97" s="34"/>
      <c r="M97" s="35"/>
      <c r="N97" s="34"/>
      <c r="O97" s="34"/>
      <c r="P97" s="35"/>
      <c r="Q97" s="73"/>
      <c r="R97" s="59"/>
      <c r="S97" s="28"/>
      <c r="T97" s="28"/>
      <c r="U97" s="29"/>
      <c r="V97" s="28"/>
      <c r="W97" s="28"/>
      <c r="X97" s="29"/>
      <c r="Y97" s="28"/>
      <c r="Z97" s="27"/>
      <c r="AA97" s="28"/>
      <c r="AB97" s="28"/>
      <c r="AC97" s="29"/>
      <c r="AD97" s="28"/>
      <c r="AE97" s="28"/>
      <c r="AF97" s="29"/>
      <c r="AG97" s="28"/>
      <c r="AH97" s="27"/>
      <c r="AI97" s="28"/>
      <c r="AJ97" s="28"/>
      <c r="AK97" s="29"/>
      <c r="AL97" s="28"/>
      <c r="AM97" s="28"/>
      <c r="AN97" s="29"/>
      <c r="AO97" s="77"/>
      <c r="AP97" s="77"/>
      <c r="AQ97" s="77"/>
      <c r="AR97" s="77"/>
      <c r="AS97" s="53"/>
      <c r="AT97" s="53"/>
      <c r="AU97" s="53"/>
      <c r="AV97" s="53"/>
      <c r="AW97" s="53"/>
      <c r="AX97" s="81"/>
      <c r="AY97" s="53"/>
      <c r="AZ97" s="53"/>
      <c r="BA97" s="53"/>
      <c r="BB97" s="53"/>
      <c r="BC97" s="53"/>
      <c r="BD97" s="53"/>
      <c r="BE97" s="53"/>
    </row>
    <row r="98" spans="1:58" ht="12" customHeight="1" x14ac:dyDescent="0.25">
      <c r="A98" s="98"/>
      <c r="B98" s="28"/>
      <c r="C98" s="53"/>
      <c r="D98" s="53"/>
      <c r="E98" s="54"/>
      <c r="F98" s="53"/>
      <c r="G98" s="53"/>
      <c r="H98" s="54"/>
      <c r="I98" s="55"/>
      <c r="J98" s="42">
        <v>32</v>
      </c>
      <c r="K98" s="56" t="str">
        <f>IF(J97="","",CONCATENATE(VLOOKUP(J94,NP,18,FALSE)," pts - ",VLOOKUP(J94,NP,21,FALSE)))</f>
        <v>3180 pts - PPC KERHUONNAIS</v>
      </c>
      <c r="L98" s="56"/>
      <c r="M98" s="57"/>
      <c r="N98" s="56"/>
      <c r="O98" s="56"/>
      <c r="P98" s="57"/>
      <c r="Q98" s="56"/>
      <c r="R98" s="27"/>
      <c r="S98" s="28"/>
      <c r="T98" s="28"/>
      <c r="U98" s="29"/>
      <c r="V98" s="28"/>
      <c r="W98" s="28"/>
      <c r="X98" s="29"/>
      <c r="Y98" s="28"/>
      <c r="Z98" s="27"/>
      <c r="AA98" s="28"/>
      <c r="AB98" s="28"/>
      <c r="AC98" s="29"/>
      <c r="AD98" s="28"/>
      <c r="AE98" s="28"/>
      <c r="AF98" s="29"/>
      <c r="AG98" s="28"/>
      <c r="AH98" s="27"/>
      <c r="AI98" s="28"/>
      <c r="AJ98" s="28"/>
      <c r="AK98" s="29"/>
      <c r="AL98" s="28"/>
      <c r="AM98" s="28"/>
      <c r="AN98" s="29"/>
      <c r="AO98" s="77"/>
      <c r="AP98" s="77"/>
      <c r="AQ98" s="77"/>
      <c r="AR98" s="77"/>
      <c r="AS98" s="53"/>
      <c r="AT98" s="53"/>
      <c r="AU98" s="53"/>
      <c r="AV98" s="53"/>
      <c r="AW98" s="53"/>
      <c r="AX98" s="81"/>
      <c r="AY98" s="53"/>
      <c r="AZ98" s="53"/>
      <c r="BA98" s="53"/>
      <c r="BB98" s="53"/>
      <c r="BC98" s="53"/>
      <c r="BD98" s="53"/>
      <c r="BE98" s="53"/>
    </row>
    <row r="99" spans="1:58" ht="12" customHeight="1" x14ac:dyDescent="0.25">
      <c r="A99" s="104">
        <f>A95+1</f>
        <v>32</v>
      </c>
      <c r="B99" s="33">
        <f>IF(VLOOKUP(B97,NP,14,FALSE)=0,"",VLOOKUP(B97,NP,14,FALSE))</f>
        <v>66</v>
      </c>
      <c r="C99" s="34" t="str">
        <f>IF(B99="","",CONCATENATE(VLOOKUP(B97,NP,15,FALSE),"  ",VLOOKUP(B97,NP,16,FALSE)))</f>
        <v xml:space="preserve">42-PERROT.V/51-FAUGERAS.A  </v>
      </c>
      <c r="D99" s="34"/>
      <c r="E99" s="35"/>
      <c r="F99" s="34"/>
      <c r="G99" s="34"/>
      <c r="H99" s="35"/>
      <c r="I99" s="61"/>
      <c r="J99" s="62"/>
      <c r="K99" s="63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63"/>
      <c r="M99" s="64"/>
      <c r="N99" s="63"/>
      <c r="O99" s="63"/>
      <c r="P99" s="64"/>
      <c r="Q99" s="63"/>
      <c r="R99" s="62"/>
      <c r="S99" s="28"/>
      <c r="T99" s="28"/>
      <c r="U99" s="29"/>
      <c r="V99" s="28"/>
      <c r="W99" s="28"/>
      <c r="X99" s="29"/>
      <c r="Y99" s="28"/>
      <c r="Z99" s="27"/>
      <c r="AA99" s="28"/>
      <c r="AB99" s="28"/>
      <c r="AC99" s="29"/>
      <c r="AD99" s="28"/>
      <c r="AE99" s="28"/>
      <c r="AF99" s="29"/>
      <c r="AG99" s="28"/>
      <c r="AH99" s="27"/>
      <c r="AI99" s="28"/>
      <c r="AJ99" s="28"/>
      <c r="AK99" s="29"/>
      <c r="AL99" s="28"/>
      <c r="AM99" s="28"/>
      <c r="AN99" s="29"/>
      <c r="AO99" s="77"/>
      <c r="AP99" s="77"/>
      <c r="AQ99" s="77"/>
      <c r="AR99" s="77"/>
      <c r="AS99" s="53"/>
      <c r="AT99" s="53"/>
      <c r="AU99" s="53"/>
      <c r="AV99" s="53"/>
      <c r="AW99" s="53"/>
      <c r="AX99" s="81"/>
      <c r="AY99" s="53"/>
      <c r="AZ99" s="53"/>
      <c r="BA99" s="53"/>
      <c r="BB99" s="53"/>
      <c r="BC99" s="53"/>
      <c r="BD99" s="53"/>
      <c r="BE99" s="53"/>
    </row>
    <row r="100" spans="1:58" ht="12" customHeight="1" x14ac:dyDescent="0.25">
      <c r="A100" s="98"/>
      <c r="B100" s="16" t="str">
        <f>IF(OR(B99="",VLOOKUP(B97,NP,20,FALSE)=0),"",IF(LEN(VLOOKUP(B97,NP,20,FALSE))=7,VLOOKUP(B97,NP,20,FALSE),VLOOKUP(B97,NP,20,FALSE)))</f>
        <v>03290081</v>
      </c>
      <c r="C100" s="39" t="str">
        <f>IF(B99="","",CONCATENATE(VLOOKUP(B97,NP,18,FALSE)," pts - ",VLOOKUP(B97,NP,21,FALSE)))</f>
        <v>3180 pts - PPC KERHUONNAIS</v>
      </c>
      <c r="D100" s="39"/>
      <c r="E100" s="40"/>
      <c r="F100" s="39"/>
      <c r="G100" s="39"/>
      <c r="H100" s="40"/>
      <c r="I100" s="39"/>
      <c r="J100" s="27"/>
      <c r="K100" s="28"/>
      <c r="L100" s="28"/>
      <c r="M100" s="29"/>
      <c r="N100" s="28"/>
      <c r="O100" s="28"/>
      <c r="P100" s="29"/>
      <c r="Q100" s="28"/>
      <c r="R100" s="27"/>
      <c r="S100" s="28"/>
      <c r="T100" s="28"/>
      <c r="U100" s="29"/>
      <c r="V100" s="28"/>
      <c r="W100" s="28"/>
      <c r="X100" s="29"/>
      <c r="Y100" s="28"/>
      <c r="Z100" s="27"/>
      <c r="AA100" s="28"/>
      <c r="AB100" s="28"/>
      <c r="AC100" s="29"/>
      <c r="AD100" s="28"/>
      <c r="AE100" s="28"/>
      <c r="AF100" s="29"/>
      <c r="AG100" s="28"/>
      <c r="AH100" s="27"/>
      <c r="AI100" s="28"/>
      <c r="AJ100" s="28"/>
      <c r="AK100" s="29"/>
      <c r="AL100" s="28"/>
      <c r="AM100" s="28"/>
      <c r="AN100" s="29"/>
      <c r="AO100" s="77"/>
      <c r="AP100" s="27">
        <v>63</v>
      </c>
      <c r="AQ100" s="46" t="s">
        <v>5</v>
      </c>
      <c r="AR100" s="46"/>
      <c r="AS100" s="91" t="str">
        <f>IF(VLOOKUP(AP100,NP,32,FALSE)="","",IF(VLOOKUP(AP100,NP,32,FALSE)=0,"",VLOOKUP(AP100,NP,32,FALSE)))</f>
        <v/>
      </c>
      <c r="AT100" s="48" t="str">
        <f>IF(VLOOKUP(AP100,NP,33,FALSE)="","",IF(VLOOKUP(AP100,NP,34,FALSE)=2,"",VLOOKUP(AP100,NP,34,FALSE)))</f>
        <v/>
      </c>
      <c r="AU100" s="48"/>
      <c r="AV100" s="92" t="str">
        <f>IF(VLOOKUP(AP100,NP,33,FALSE)="","",IF(VLOOKUP(AP100,NP,33,FALSE)=0,"",VLOOKUP(AP100,NP,33,FALSE)))</f>
        <v/>
      </c>
      <c r="AW100" s="68"/>
      <c r="AX100" s="69">
        <f>IF(VLOOKUP(AP100,NP,12,FALSE)=1,VLOOKUP(AP100,NP,4,FALSE),IF(VLOOKUP(AP100,NP,22,FALSE)=1,VLOOKUP(AP100,NP,14,FALSE),""))</f>
        <v>63</v>
      </c>
      <c r="AY100" s="34" t="str">
        <f>IF(AX100="","",IF(VLOOKUP(AP100,NP,12,FALSE)=1,CONCATENATE(VLOOKUP(AP100,NP,5,FALSE),"  ",VLOOKUP(AP100,NP,6,FALSE)),IF(VLOOKUP(AP100,NP,22,FALSE)=1,CONCATENATE(VLOOKUP(AP100,NP,15,FALSE),"  ",VLOOKUP(AP100,NP,16,FALSE)),"")))</f>
        <v xml:space="preserve">39-QUENET.G/33-BARTHELEMY.N  </v>
      </c>
      <c r="AZ100" s="34"/>
      <c r="BA100" s="34"/>
      <c r="BB100" s="34"/>
      <c r="BC100" s="34"/>
      <c r="BD100" s="34"/>
      <c r="BE100" s="34"/>
      <c r="BF100" s="85" t="s">
        <v>8</v>
      </c>
    </row>
    <row r="101" spans="1:58" ht="12" customHeight="1" x14ac:dyDescent="0.25">
      <c r="A101" s="104">
        <f>A99+1</f>
        <v>33</v>
      </c>
      <c r="B101" s="33">
        <f>IF(VLOOKUP(B103,NP,4,FALSE)=0,"",VLOOKUP(B103,NP,4,FALSE))</f>
        <v>64</v>
      </c>
      <c r="C101" s="34" t="str">
        <f>IF(B101="","",CONCATENATE(VLOOKUP(B103,NP,5,FALSE),"  ",VLOOKUP(B103,NP,6,FALSE)))</f>
        <v xml:space="preserve">35-GAILLARD.A/46-ROUSSELIN.D  </v>
      </c>
      <c r="D101" s="34"/>
      <c r="E101" s="35"/>
      <c r="F101" s="34"/>
      <c r="G101" s="34"/>
      <c r="H101" s="35"/>
      <c r="I101" s="34"/>
      <c r="J101" s="27"/>
      <c r="K101" s="28"/>
      <c r="L101" s="28"/>
      <c r="M101" s="29"/>
      <c r="N101" s="28"/>
      <c r="O101" s="28"/>
      <c r="P101" s="29"/>
      <c r="Q101" s="28"/>
      <c r="R101" s="27"/>
      <c r="S101" s="28"/>
      <c r="T101" s="28"/>
      <c r="U101" s="29"/>
      <c r="V101" s="28"/>
      <c r="W101" s="28"/>
      <c r="X101" s="29"/>
      <c r="Y101" s="28"/>
      <c r="Z101" s="27"/>
      <c r="AA101" s="28"/>
      <c r="AB101" s="28"/>
      <c r="AC101" s="29"/>
      <c r="AD101" s="28"/>
      <c r="AE101" s="28"/>
      <c r="AF101" s="29"/>
      <c r="AG101" s="28"/>
      <c r="AH101" s="27"/>
      <c r="AI101" s="28"/>
      <c r="AJ101" s="28"/>
      <c r="AK101" s="29"/>
      <c r="AL101" s="28"/>
      <c r="AM101" s="28"/>
      <c r="AN101" s="29"/>
      <c r="AO101" s="28"/>
      <c r="AP101" s="28"/>
      <c r="AQ101" s="28"/>
      <c r="AR101" s="28"/>
      <c r="AS101" s="28"/>
      <c r="AT101" s="28"/>
      <c r="AU101" s="28"/>
      <c r="AV101" s="28"/>
      <c r="AW101" s="28"/>
      <c r="AX101" s="43"/>
      <c r="AY101" s="63" t="str">
        <f>IF(AX100="","",IF(VLOOKUP(AP100,NP,12,FALSE)=1,CONCATENATE(VLOOKUP(AP100,NP,8,FALSE)," pts - ",VLOOKUP(AP100,NP,11,FALSE)),IF(VLOOKUP(AP100,NP,22,FALSE)=1,CONCATENATE(VLOOKUP(AP100,NP,18,FALSE)," pts - ",VLOOKUP(AP100,NP,21,FALSE)),"")))</f>
        <v>3326 pts - RP FOUESNANT</v>
      </c>
      <c r="AZ101" s="63"/>
      <c r="BA101" s="63"/>
      <c r="BB101" s="63"/>
      <c r="BC101" s="63"/>
      <c r="BD101" s="63"/>
      <c r="BE101" s="63"/>
      <c r="BF101" s="27"/>
    </row>
    <row r="102" spans="1:58" ht="12" customHeight="1" x14ac:dyDescent="0.25">
      <c r="A102" s="98"/>
      <c r="B102" s="16" t="str">
        <f>IF(OR(B101="",VLOOKUP(B103,NP,10,FALSE)=0),"",IF(LEN(VLOOKUP(B103,NP,10,FALSE))=7,VLOOKUP(B103,NP,10,FALSE),VLOOKUP(B103,NP,10,FALSE)))</f>
        <v>03290229</v>
      </c>
      <c r="C102" s="39" t="str">
        <f>IF(B101="","",CONCATENATE(VLOOKUP(B103,NP,8,FALSE)," pts - ",VLOOKUP(B103,NP,11,FALSE)))</f>
        <v>3278 pts - RP FOUESNANT</v>
      </c>
      <c r="D102" s="39"/>
      <c r="E102" s="40"/>
      <c r="F102" s="39"/>
      <c r="G102" s="39"/>
      <c r="H102" s="40"/>
      <c r="I102" s="41"/>
      <c r="J102" s="42">
        <v>33</v>
      </c>
      <c r="K102" s="28"/>
      <c r="L102" s="28"/>
      <c r="M102" s="29"/>
      <c r="N102" s="28"/>
      <c r="O102" s="28"/>
      <c r="P102" s="29"/>
      <c r="Q102" s="28"/>
      <c r="R102" s="27"/>
      <c r="S102" s="28"/>
      <c r="T102" s="28"/>
      <c r="U102" s="29"/>
      <c r="V102" s="28"/>
      <c r="W102" s="28"/>
      <c r="X102" s="29"/>
      <c r="Y102" s="28"/>
      <c r="Z102" s="27"/>
      <c r="AA102" s="30"/>
      <c r="AB102" s="1"/>
      <c r="AC102" s="31"/>
      <c r="AD102" s="32"/>
      <c r="AE102" s="32"/>
      <c r="AF102" s="31"/>
      <c r="AG102" s="32"/>
      <c r="AH102" s="1"/>
      <c r="AI102" s="32"/>
      <c r="AJ102" s="32"/>
      <c r="AK102" s="31"/>
      <c r="AL102" s="2"/>
      <c r="AM102" s="2"/>
      <c r="AN102" s="14"/>
      <c r="AO102" s="2"/>
      <c r="AP102" s="3"/>
      <c r="AQ102" s="28"/>
      <c r="AR102" s="28"/>
      <c r="AS102" s="28"/>
      <c r="AT102" s="28"/>
      <c r="AU102" s="28"/>
      <c r="AV102" s="28"/>
      <c r="AW102" s="28"/>
      <c r="AX102" s="59"/>
      <c r="AY102" s="63" t="str">
        <f>IF(AX100="","",CONCATENATE(IF(VLOOKUP(AP100,NP,23,FALSE)="","",IF(VLOOKUP(AP100,NP,12,FALSE)=1,VLOOKUP(AP100,NP,23,FALSE),-VLOOKUP(AP100,NP,23,FALSE))),IF(VLOOKUP(AP100,NP,24,FALSE)="","",CONCATENATE(" / ",IF(VLOOKUP(AP100,NP,12,FALSE)=1,VLOOKUP(AP100,NP,24,FALSE),-VLOOKUP(AP100,NP,24,FALSE)))),IF(VLOOKUP(AP100,NP,25,FALSE)="","",CONCATENATE(" / ",IF(VLOOKUP(AP100,NP,12,FALSE)=1,VLOOKUP(AP100,NP,25,FALSE),-VLOOKUP(AP100,NP,25,FALSE)))),IF(VLOOKUP(AP100,NP,26,FALSE)="","",CONCATENATE(" / ",IF(VLOOKUP(AP100,NP,12,FALSE)=1,VLOOKUP(AP100,NP,26,FALSE),-VLOOKUP(AP100,NP,26,FALSE)))),IF(VLOOKUP(AP100,NP,27,FALSE)="","",CONCATENATE(" / ",IF(VLOOKUP(AP100,NP,12,FALSE)=1,VLOOKUP(AP100,NP,27,FALSE),-VLOOKUP(AP100,NP,27,FALSE)))),IF(VLOOKUP(AP100,NP,28)="","",CONCATENATE(" / ",IF(VLOOKUP(AP100,NP,12)=1,VLOOKUP(AP100,NP,28),-VLOOKUP(AP100,NP,28)))),IF(VLOOKUP(AP100,NP,29)="","",CONCATENATE(" / ",IF(VLOOKUP(AP100,NP,12)=1,VLOOKUP(AP100,NP,29),-VLOOKUP(AP100,NP,29))))))</f>
        <v/>
      </c>
      <c r="AZ102" s="63"/>
      <c r="BA102" s="63"/>
      <c r="BB102" s="63"/>
      <c r="BC102" s="63"/>
      <c r="BD102" s="63"/>
      <c r="BE102" s="63"/>
      <c r="BF102" s="27"/>
    </row>
    <row r="103" spans="1:58" ht="12" customHeight="1" x14ac:dyDescent="0.25">
      <c r="A103" s="98"/>
      <c r="B103" s="45">
        <v>17</v>
      </c>
      <c r="C103" s="46" t="s">
        <v>5</v>
      </c>
      <c r="D103" s="46"/>
      <c r="E103" s="47" t="str">
        <f>IF(VLOOKUP(B103,NP,32,FALSE)="","",IF(VLOOKUP(B103,NP,32,FALSE)=0,"",VLOOKUP(B103,NP,32,FALSE)))</f>
        <v/>
      </c>
      <c r="F103" s="48" t="str">
        <f>IF(VLOOKUP(B103,NP,33,FALSE)="","",IF(VLOOKUP(B103,NP,34,FALSE)=2,"",VLOOKUP(B103,NP,34,FALSE)))</f>
        <v/>
      </c>
      <c r="G103" s="48"/>
      <c r="H103" s="49" t="str">
        <f>IF(VLOOKUP(B103,NP,33,FALSE)="","",IF(VLOOKUP(B103,NP,33,FALSE)=0,"",VLOOKUP(B103,NP,33,FALSE)))</f>
        <v/>
      </c>
      <c r="I103" s="50"/>
      <c r="J103" s="51">
        <f>IF(VLOOKUP(J106,NP,4,FALSE)=0,"",VLOOKUP(J106,NP,4,FALSE))</f>
        <v>64</v>
      </c>
      <c r="K103" s="34" t="str">
        <f>IF(J103="","",CONCATENATE(VLOOKUP(J106,NP,5,FALSE),"  ",VLOOKUP(J106,NP,6,FALSE)))</f>
        <v xml:space="preserve">35-GAILLARD.A/46-ROUSSELIN.D  </v>
      </c>
      <c r="L103" s="34"/>
      <c r="M103" s="35"/>
      <c r="N103" s="34"/>
      <c r="O103" s="34"/>
      <c r="P103" s="35"/>
      <c r="Q103" s="34"/>
      <c r="R103" s="27"/>
      <c r="S103" s="28"/>
      <c r="T103" s="28"/>
      <c r="U103" s="29"/>
      <c r="V103" s="28"/>
      <c r="W103" s="28"/>
      <c r="X103" s="29"/>
      <c r="Y103" s="28"/>
      <c r="Z103" s="27"/>
      <c r="AA103" s="36" t="s">
        <v>4</v>
      </c>
      <c r="AB103" s="4"/>
      <c r="AC103" s="37"/>
      <c r="AD103" s="38"/>
      <c r="AE103" s="109">
        <f>IF('Liste des parties'!$AH$3&lt;10000,'Date Tournoi'!$B$2,'Liste des parties'!$AH$3)</f>
        <v>46131</v>
      </c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10"/>
      <c r="AQ103" s="28"/>
      <c r="AR103" s="28"/>
      <c r="AS103" s="28"/>
      <c r="AT103" s="28"/>
      <c r="AU103" s="28"/>
      <c r="AV103" s="28"/>
      <c r="AW103" s="28"/>
      <c r="AX103" s="78"/>
      <c r="AY103" s="28"/>
      <c r="AZ103" s="28"/>
      <c r="BA103" s="28"/>
      <c r="BB103" s="28"/>
      <c r="BC103" s="28"/>
      <c r="BD103" s="28"/>
      <c r="BE103" s="28"/>
      <c r="BF103" s="27"/>
    </row>
    <row r="104" spans="1:58" ht="12" customHeight="1" x14ac:dyDescent="0.25">
      <c r="A104" s="98"/>
      <c r="B104" s="28"/>
      <c r="C104" s="53"/>
      <c r="D104" s="53"/>
      <c r="E104" s="54"/>
      <c r="F104" s="53"/>
      <c r="G104" s="53"/>
      <c r="H104" s="54"/>
      <c r="I104" s="55"/>
      <c r="J104" s="53"/>
      <c r="K104" s="56" t="str">
        <f>IF(J103="","",CONCATENATE(VLOOKUP(J106,NP,8,FALSE)," pts - ",VLOOKUP(J106,NP,11,FALSE)))</f>
        <v>3278 pts - RP FOUESNANT</v>
      </c>
      <c r="L104" s="56"/>
      <c r="M104" s="57"/>
      <c r="N104" s="56"/>
      <c r="O104" s="56"/>
      <c r="P104" s="57"/>
      <c r="Q104" s="58"/>
      <c r="R104" s="59"/>
      <c r="S104" s="28"/>
      <c r="T104" s="28"/>
      <c r="U104" s="29"/>
      <c r="V104" s="28"/>
      <c r="W104" s="28"/>
      <c r="X104" s="29"/>
      <c r="Y104" s="28"/>
      <c r="Z104" s="27"/>
      <c r="AA104" s="43"/>
      <c r="AB104" s="4"/>
      <c r="AC104" s="37"/>
      <c r="AD104" s="5"/>
      <c r="AE104" s="5"/>
      <c r="AF104" s="13"/>
      <c r="AG104" s="5"/>
      <c r="AH104" s="6"/>
      <c r="AI104" s="44"/>
      <c r="AJ104" s="44"/>
      <c r="AK104" s="12"/>
      <c r="AL104" s="7"/>
      <c r="AM104" s="7"/>
      <c r="AN104" s="12"/>
      <c r="AO104" s="7"/>
      <c r="AP104" s="8"/>
      <c r="AQ104" s="28"/>
      <c r="AR104" s="28"/>
      <c r="AS104" s="28"/>
      <c r="AT104" s="28"/>
      <c r="AU104" s="28"/>
      <c r="AV104" s="28"/>
      <c r="AW104" s="28"/>
      <c r="AX104" s="78"/>
      <c r="AY104" s="28"/>
      <c r="AZ104" s="28"/>
      <c r="BA104" s="28"/>
      <c r="BB104" s="28"/>
      <c r="BC104" s="28"/>
      <c r="BD104" s="28"/>
      <c r="BE104" s="28"/>
      <c r="BF104" s="27"/>
    </row>
    <row r="105" spans="1:58" ht="12" customHeight="1" x14ac:dyDescent="0.25">
      <c r="A105" s="98">
        <f>A101+1</f>
        <v>34</v>
      </c>
      <c r="B105" s="33" t="str">
        <f>IF(VLOOKUP(B103,NP,14,FALSE)=0,"",VLOOKUP(B103,NP,14,FALSE))</f>
        <v/>
      </c>
      <c r="C105" s="34" t="str">
        <f>IF(B105="","",CONCATENATE(VLOOKUP(B103,NP,15,FALSE),"  ",VLOOKUP(B103,NP,16,FALSE)))</f>
        <v/>
      </c>
      <c r="D105" s="34"/>
      <c r="E105" s="35"/>
      <c r="F105" s="34"/>
      <c r="G105" s="34"/>
      <c r="H105" s="35"/>
      <c r="I105" s="61"/>
      <c r="J105" s="62"/>
      <c r="K105" s="63" t="str">
        <f>IF(J103="","",CONCATENATE(IF(VLOOKUP(B103,NP,23,FALSE)="","",IF(VLOOKUP(B103,NP,12,FALSE)=1,VLOOKUP(B103,NP,23,FALSE),-VLOOKUP(B103,NP,23,FALSE))),IF(VLOOKUP(B103,NP,24,FALSE)="","",CONCATENATE(" / ",IF(VLOOKUP(B103,NP,12,FALSE)=1,VLOOKUP(B103,NP,24,FALSE),-VLOOKUP(B103,NP,24,FALSE)))),IF(VLOOKUP(B103,NP,25,FALSE)="","",CONCATENATE(" / ",IF(VLOOKUP(B103,NP,12,FALSE)=1,VLOOKUP(B103,NP,25,FALSE),-VLOOKUP(B103,NP,25,FALSE)))),IF(VLOOKUP(B103,NP,26,FALSE)="","",CONCATENATE(" / ",IF(VLOOKUP(B103,NP,12,FALSE)=1,VLOOKUP(B103,NP,26,FALSE),-VLOOKUP(B103,NP,26,FALSE)))),IF(VLOOKUP(B103,NP,27,FALSE)="","",CONCATENATE(" / ",IF(VLOOKUP(B103,NP,12,FALSE)=1,VLOOKUP(B103,NP,27,FALSE),-VLOOKUP(B103,NP,27,FALSE)))),IF(VLOOKUP(B103,NP,28)="","",CONCATENATE(" / ",IF(VLOOKUP(B103,NP,12)=1,VLOOKUP(B103,NP,28),-VLOOKUP(B103,NP,28)))),IF(VLOOKUP(B103,NP,29)="","",CONCATENATE(" / ",IF(VLOOKUP(B103,NP,12)=1,VLOOKUP(B103,NP,29),-VLOOKUP(B103,NP,29))))))</f>
        <v/>
      </c>
      <c r="L105" s="63"/>
      <c r="M105" s="64"/>
      <c r="N105" s="63"/>
      <c r="O105" s="63"/>
      <c r="P105" s="64"/>
      <c r="Q105" s="65"/>
      <c r="R105" s="66">
        <v>33</v>
      </c>
      <c r="S105" s="28"/>
      <c r="T105" s="28"/>
      <c r="U105" s="29"/>
      <c r="V105" s="28"/>
      <c r="W105" s="28"/>
      <c r="X105" s="29"/>
      <c r="Y105" s="28"/>
      <c r="Z105" s="27"/>
      <c r="AA105" s="52" t="s">
        <v>6</v>
      </c>
      <c r="AB105" s="4"/>
      <c r="AC105" s="37"/>
      <c r="AD105" s="5"/>
      <c r="AE105" s="105" t="str">
        <f>'Liste des parties'!$AD$2</f>
        <v>FED_Finales Individuelles</v>
      </c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6"/>
      <c r="AQ105" s="28"/>
      <c r="AR105" s="28"/>
      <c r="AS105" s="28"/>
      <c r="AT105" s="28"/>
      <c r="AU105" s="28"/>
      <c r="AV105" s="28"/>
      <c r="AW105" s="28"/>
      <c r="AX105" s="81"/>
      <c r="AY105" s="28"/>
      <c r="AZ105" s="28"/>
      <c r="BA105" s="28"/>
      <c r="BB105" s="28"/>
      <c r="BC105" s="28"/>
      <c r="BD105" s="28"/>
      <c r="BE105" s="28"/>
      <c r="BF105" s="27"/>
    </row>
    <row r="106" spans="1:58" ht="12" customHeight="1" x14ac:dyDescent="0.25">
      <c r="A106" s="98"/>
      <c r="B106" s="16" t="str">
        <f>IF(OR(B105="",VLOOKUP(B103,NP,20,FALSE)=0),"",IF(LEN(VLOOKUP(B103,NP,20,FALSE))=7,VLOOKUP(B103,NP,20,FALSE),VLOOKUP(B103,NP,20,FALSE)))</f>
        <v/>
      </c>
      <c r="C106" s="39" t="str">
        <f>IF(B105="","",CONCATENATE(VLOOKUP(B103,NP,18,FALSE)," pts - ",VLOOKUP(B103,NP,21,FALSE)))</f>
        <v/>
      </c>
      <c r="D106" s="39"/>
      <c r="E106" s="40"/>
      <c r="F106" s="39"/>
      <c r="G106" s="39"/>
      <c r="H106" s="40"/>
      <c r="I106" s="39"/>
      <c r="J106" s="67">
        <v>41</v>
      </c>
      <c r="K106" s="46" t="s">
        <v>5</v>
      </c>
      <c r="L106" s="46"/>
      <c r="M106" s="47" t="str">
        <f>IF(VLOOKUP(J106,NP,32,FALSE)="","",IF(VLOOKUP(J106,NP,32,FALSE)=0,"",VLOOKUP(J106,NP,32,FALSE)))</f>
        <v/>
      </c>
      <c r="N106" s="48" t="str">
        <f>IF(VLOOKUP(J106,NP,33,FALSE)="","",IF(VLOOKUP(J106,NP,34,FALSE)=2,"",VLOOKUP(J106,NP,34,FALSE)))</f>
        <v/>
      </c>
      <c r="O106" s="48"/>
      <c r="P106" s="49" t="str">
        <f>IF(VLOOKUP(J106,NP,33,FALSE)="","",IF(VLOOKUP(J106,NP,33,FALSE)=0,"",VLOOKUP(J106,NP,33,FALSE)))</f>
        <v/>
      </c>
      <c r="Q106" s="68"/>
      <c r="R106" s="69">
        <f>IF(VLOOKUP(R112,NP,4,FALSE)=0,"",VLOOKUP(R112,NP,4,FALSE))</f>
        <v>64</v>
      </c>
      <c r="S106" s="34" t="str">
        <f>IF(R106="","",CONCATENATE(VLOOKUP(R112,NP,5,FALSE),"  ",VLOOKUP(R112,NP,6,FALSE)))</f>
        <v xml:space="preserve">35-GAILLARD.A/46-ROUSSELIN.D  </v>
      </c>
      <c r="T106" s="34"/>
      <c r="U106" s="35"/>
      <c r="V106" s="34"/>
      <c r="W106" s="34"/>
      <c r="X106" s="35"/>
      <c r="Y106" s="34"/>
      <c r="Z106" s="27"/>
      <c r="AA106" s="36"/>
      <c r="AB106" s="4"/>
      <c r="AC106" s="37"/>
      <c r="AD106" s="60"/>
      <c r="AE106" s="60"/>
      <c r="AF106" s="37"/>
      <c r="AG106" s="60"/>
      <c r="AH106" s="6"/>
      <c r="AI106" s="60"/>
      <c r="AJ106" s="60"/>
      <c r="AK106" s="37"/>
      <c r="AL106" s="5"/>
      <c r="AM106" s="5"/>
      <c r="AN106" s="13"/>
      <c r="AO106" s="5"/>
      <c r="AP106" s="8"/>
      <c r="AQ106" s="28"/>
      <c r="AR106" s="28"/>
      <c r="AS106" s="28"/>
      <c r="AT106" s="28"/>
      <c r="AU106" s="28"/>
      <c r="AV106" s="28"/>
      <c r="AW106" s="28"/>
      <c r="AX106" s="81"/>
      <c r="AY106" s="28"/>
      <c r="AZ106" s="28"/>
      <c r="BA106" s="28"/>
      <c r="BB106" s="28"/>
      <c r="BC106" s="28"/>
      <c r="BD106" s="28"/>
      <c r="BE106" s="28"/>
      <c r="BF106" s="27"/>
    </row>
    <row r="107" spans="1:58" ht="12" customHeight="1" x14ac:dyDescent="0.25">
      <c r="A107" s="98">
        <f>A105+1</f>
        <v>35</v>
      </c>
      <c r="B107" s="33">
        <f>IF(VLOOKUP(B109,NP,4,FALSE)=0,"",VLOOKUP(B109,NP,4,FALSE))</f>
        <v>97</v>
      </c>
      <c r="C107" s="34" t="str">
        <f>IF(B107="","",CONCATENATE(VLOOKUP(B109,NP,5,FALSE),"  ",VLOOKUP(B109,NP,6,FALSE)))</f>
        <v xml:space="preserve">106-LE GOFF.K/123-LE GOFF.S  </v>
      </c>
      <c r="D107" s="34"/>
      <c r="E107" s="35"/>
      <c r="F107" s="34"/>
      <c r="G107" s="34"/>
      <c r="H107" s="35"/>
      <c r="I107" s="34"/>
      <c r="J107" s="27"/>
      <c r="K107" s="53"/>
      <c r="L107" s="53"/>
      <c r="M107" s="54"/>
      <c r="N107" s="53"/>
      <c r="O107" s="53"/>
      <c r="P107" s="54"/>
      <c r="Q107" s="53"/>
      <c r="R107" s="43"/>
      <c r="S107" s="56" t="str">
        <f>IF(R106="","",CONCATENATE(VLOOKUP(R112,NP,8,FALSE)," pts - ",VLOOKUP(R112,NP,11,FALSE)))</f>
        <v>3278 pts - RP FOUESNANT</v>
      </c>
      <c r="T107" s="56"/>
      <c r="U107" s="57"/>
      <c r="V107" s="56"/>
      <c r="W107" s="56"/>
      <c r="X107" s="57"/>
      <c r="Y107" s="58"/>
      <c r="Z107" s="59"/>
      <c r="AA107" s="36" t="s">
        <v>7</v>
      </c>
      <c r="AB107" s="6"/>
      <c r="AC107" s="12"/>
      <c r="AD107" s="7"/>
      <c r="AE107" s="107" t="str">
        <f>'Liste des parties'!$AE$2</f>
        <v>Doubles Messieurs 11 à 16 - T1 - GR1</v>
      </c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8"/>
      <c r="AQ107" s="28"/>
      <c r="AR107" s="28"/>
      <c r="AS107" s="28"/>
      <c r="AT107" s="28"/>
      <c r="AU107" s="28"/>
      <c r="AV107" s="28"/>
      <c r="AW107" s="28"/>
      <c r="AX107" s="81"/>
      <c r="AY107" s="28"/>
      <c r="AZ107" s="28"/>
      <c r="BA107" s="28"/>
      <c r="BB107" s="28"/>
      <c r="BC107" s="28"/>
      <c r="BD107" s="28"/>
      <c r="BE107" s="28"/>
      <c r="BF107" s="27"/>
    </row>
    <row r="108" spans="1:58" ht="12" customHeight="1" x14ac:dyDescent="0.25">
      <c r="A108" s="98"/>
      <c r="B108" s="16" t="str">
        <f>IF(OR(B107="",VLOOKUP(B109,NP,10,FALSE)=0),"",IF(LEN(VLOOKUP(B109,NP,10,FALSE))=7,VLOOKUP(B109,NP,10,FALSE),VLOOKUP(B109,NP,10,FALSE)))</f>
        <v>03290047</v>
      </c>
      <c r="C108" s="39" t="str">
        <f>IF(B107="","",CONCATENATE(VLOOKUP(B109,NP,8,FALSE)," pts - ",VLOOKUP(B109,NP,11,FALSE)))</f>
        <v>2324 pts - TENNIS DE TABLE DE LOPERHET</v>
      </c>
      <c r="D108" s="39"/>
      <c r="E108" s="40"/>
      <c r="F108" s="39"/>
      <c r="G108" s="39"/>
      <c r="H108" s="40"/>
      <c r="I108" s="39"/>
      <c r="J108" s="59"/>
      <c r="K108" s="53"/>
      <c r="L108" s="53"/>
      <c r="M108" s="54"/>
      <c r="N108" s="53"/>
      <c r="O108" s="53"/>
      <c r="P108" s="54"/>
      <c r="Q108" s="53"/>
      <c r="R108" s="59"/>
      <c r="S108" s="63" t="str">
        <f>IF(R106="","",CONCATENATE(IF(VLOOKUP(J106,NP,23,FALSE)="","",IF(VLOOKUP(J106,NP,12,FALSE)=1,VLOOKUP(J106,NP,23,FALSE),-VLOOKUP(J106,NP,23,FALSE))),IF(VLOOKUP(J106,NP,24,FALSE)="","",CONCATENATE(" / ",IF(VLOOKUP(J106,NP,12,FALSE)=1,VLOOKUP(J106,NP,24,FALSE),-VLOOKUP(J106,NP,24,FALSE)))),IF(VLOOKUP(J106,NP,25,FALSE)="","",CONCATENATE(" / ",IF(VLOOKUP(J106,NP,12,FALSE)=1,VLOOKUP(J106,NP,25,FALSE),-VLOOKUP(J106,NP,25,FALSE)))),IF(VLOOKUP(J106,NP,26,FALSE)="","",CONCATENATE(" / ",IF(VLOOKUP(J106,NP,12,FALSE)=1,VLOOKUP(J106,NP,26,FALSE),-VLOOKUP(J106,NP,26,FALSE)))),IF(VLOOKUP(J106,NP,27,FALSE)="","",CONCATENATE(" / ",IF(VLOOKUP(J106,NP,12,FALSE)=1,VLOOKUP(J106,NP,27,FALSE),-VLOOKUP(J106,NP,27,FALSE)))),IF(VLOOKUP(J106,NP,28)="","",CONCATENATE(" / ",IF(VLOOKUP(J106,NP,12)=1,VLOOKUP(J106,NP,28),-VLOOKUP(J106,NP,28)))),IF(VLOOKUP(J106,NP,29)="","",CONCATENATE(" / ",IF(VLOOKUP(J106,NP,12)=1,VLOOKUP(J106,NP,29),-VLOOKUP(J106,NP,29))))))</f>
        <v/>
      </c>
      <c r="T108" s="63"/>
      <c r="U108" s="64"/>
      <c r="V108" s="63"/>
      <c r="W108" s="63"/>
      <c r="X108" s="64"/>
      <c r="Y108" s="63"/>
      <c r="Z108" s="59"/>
      <c r="AA108" s="70"/>
      <c r="AB108" s="9"/>
      <c r="AC108" s="71"/>
      <c r="AD108" s="72"/>
      <c r="AE108" s="72"/>
      <c r="AF108" s="71"/>
      <c r="AG108" s="72"/>
      <c r="AH108" s="9"/>
      <c r="AI108" s="72"/>
      <c r="AJ108" s="72"/>
      <c r="AK108" s="71"/>
      <c r="AL108" s="10"/>
      <c r="AM108" s="10"/>
      <c r="AN108" s="15"/>
      <c r="AO108" s="10"/>
      <c r="AP108" s="11"/>
      <c r="AQ108" s="28"/>
      <c r="AR108" s="28"/>
      <c r="AS108" s="28"/>
      <c r="AT108" s="28"/>
      <c r="AU108" s="28"/>
      <c r="AV108" s="28"/>
      <c r="AW108" s="28"/>
      <c r="AX108" s="81"/>
      <c r="AY108" s="28"/>
      <c r="AZ108" s="28"/>
      <c r="BA108" s="28"/>
      <c r="BB108" s="28"/>
      <c r="BC108" s="28"/>
      <c r="BD108" s="28"/>
      <c r="BE108" s="28"/>
      <c r="BF108" s="27"/>
    </row>
    <row r="109" spans="1:58" ht="12" customHeight="1" x14ac:dyDescent="0.25">
      <c r="A109" s="98"/>
      <c r="B109" s="45">
        <v>18</v>
      </c>
      <c r="C109" s="46" t="s">
        <v>5</v>
      </c>
      <c r="D109" s="46"/>
      <c r="E109" s="47" t="str">
        <f>IF(VLOOKUP(B109,NP,32,FALSE)="","",IF(VLOOKUP(B109,NP,32,FALSE)=0,"",VLOOKUP(B109,NP,32,FALSE)))</f>
        <v/>
      </c>
      <c r="F109" s="48" t="str">
        <f>IF(VLOOKUP(B109,NP,33,FALSE)="","",IF(VLOOKUP(B109,NP,34,FALSE)=2,"",VLOOKUP(B109,NP,34,FALSE)))</f>
        <v/>
      </c>
      <c r="G109" s="48"/>
      <c r="H109" s="49" t="str">
        <f>IF(VLOOKUP(B109,NP,33,FALSE)="","",IF(VLOOKUP(B109,NP,33,FALSE)=0,"",VLOOKUP(B109,NP,33,FALSE)))</f>
        <v/>
      </c>
      <c r="I109" s="68"/>
      <c r="J109" s="69">
        <f>IF(VLOOKUP(J106,NP,14,FALSE)=0,"",VLOOKUP(J106,NP,14,FALSE))</f>
        <v>92</v>
      </c>
      <c r="K109" s="34" t="str">
        <f>IF(J109="","",CONCATENATE(VLOOKUP(J106,NP,15,FALSE),"  ",VLOOKUP(J106,NP,16,FALSE)))</f>
        <v xml:space="preserve">101-CREN.L/108-MOAL.F  </v>
      </c>
      <c r="L109" s="34"/>
      <c r="M109" s="35"/>
      <c r="N109" s="34"/>
      <c r="O109" s="34"/>
      <c r="P109" s="35"/>
      <c r="Q109" s="73"/>
      <c r="R109" s="59"/>
      <c r="S109" s="28"/>
      <c r="T109" s="28"/>
      <c r="U109" s="29"/>
      <c r="V109" s="28"/>
      <c r="W109" s="28"/>
      <c r="X109" s="29"/>
      <c r="Y109" s="74"/>
      <c r="Z109" s="27"/>
      <c r="AA109" s="28"/>
      <c r="AB109" s="28"/>
      <c r="AC109" s="29"/>
      <c r="AD109" s="28"/>
      <c r="AE109" s="28"/>
      <c r="AF109" s="29"/>
      <c r="AG109" s="28"/>
      <c r="AH109" s="28"/>
      <c r="AI109" s="28"/>
      <c r="AJ109" s="28"/>
      <c r="AK109" s="29"/>
      <c r="AL109" s="28"/>
      <c r="AM109" s="28"/>
      <c r="AN109" s="29"/>
      <c r="AO109" s="28"/>
      <c r="AP109" s="28"/>
      <c r="AQ109" s="28"/>
      <c r="AR109" s="28"/>
      <c r="AS109" s="28"/>
      <c r="AT109" s="28"/>
      <c r="AU109" s="28"/>
      <c r="AV109" s="28"/>
      <c r="AW109" s="28"/>
      <c r="AX109" s="81"/>
      <c r="AY109" s="28"/>
      <c r="AZ109" s="28"/>
      <c r="BA109" s="28"/>
      <c r="BB109" s="28"/>
      <c r="BC109" s="28"/>
      <c r="BD109" s="28"/>
      <c r="BE109" s="28"/>
      <c r="BF109" s="27"/>
    </row>
    <row r="110" spans="1:58" ht="12" customHeight="1" x14ac:dyDescent="0.25">
      <c r="A110" s="98"/>
      <c r="B110" s="28"/>
      <c r="C110" s="53"/>
      <c r="D110" s="53"/>
      <c r="E110" s="54"/>
      <c r="F110" s="53"/>
      <c r="G110" s="53"/>
      <c r="H110" s="54"/>
      <c r="I110" s="53"/>
      <c r="J110" s="66">
        <v>36</v>
      </c>
      <c r="K110" s="56" t="str">
        <f>IF(J109="","",CONCATENATE(VLOOKUP(J106,NP,18,FALSE)," pts - ",VLOOKUP(J106,NP,21,FALSE)))</f>
        <v>2423 pts - PPC KERHUONNAIS</v>
      </c>
      <c r="L110" s="56"/>
      <c r="M110" s="57"/>
      <c r="N110" s="56"/>
      <c r="O110" s="56"/>
      <c r="P110" s="57"/>
      <c r="Q110" s="56"/>
      <c r="R110" s="27"/>
      <c r="S110" s="28"/>
      <c r="T110" s="28"/>
      <c r="U110" s="29"/>
      <c r="V110" s="28"/>
      <c r="W110" s="28"/>
      <c r="X110" s="29"/>
      <c r="Y110" s="74"/>
      <c r="Z110" s="27"/>
      <c r="AA110" s="28"/>
      <c r="AB110" s="28"/>
      <c r="AC110" s="29"/>
      <c r="AD110" s="28"/>
      <c r="AE110" s="28"/>
      <c r="AF110" s="29"/>
      <c r="AG110" s="28"/>
      <c r="AH110" s="27"/>
      <c r="AI110" s="28"/>
      <c r="AJ110" s="28"/>
      <c r="AK110" s="29"/>
      <c r="AL110" s="28" t="s">
        <v>162</v>
      </c>
      <c r="AM110" s="28"/>
      <c r="AN110" s="29"/>
      <c r="AO110" s="28"/>
      <c r="AP110" s="28"/>
      <c r="AQ110" s="28"/>
      <c r="AR110" s="28"/>
      <c r="AS110" s="28"/>
      <c r="AT110" s="28"/>
      <c r="AU110" s="28"/>
      <c r="AV110" s="28"/>
      <c r="AW110" s="28"/>
      <c r="AX110" s="81"/>
      <c r="AY110" s="28"/>
      <c r="AZ110" s="28"/>
      <c r="BA110" s="28"/>
      <c r="BB110" s="28"/>
      <c r="BC110" s="28"/>
      <c r="BD110" s="28"/>
      <c r="BE110" s="28"/>
      <c r="BF110" s="27"/>
    </row>
    <row r="111" spans="1:58" ht="12" customHeight="1" x14ac:dyDescent="0.25">
      <c r="A111" s="101">
        <f>A107+1</f>
        <v>36</v>
      </c>
      <c r="B111" s="33">
        <f>IF(VLOOKUP(B109,NP,14,FALSE)=0,"",VLOOKUP(B109,NP,14,FALSE))</f>
        <v>92</v>
      </c>
      <c r="C111" s="34" t="str">
        <f>IF(B111="","",CONCATENATE(VLOOKUP(B109,NP,15,FALSE),"  ",VLOOKUP(B109,NP,16,FALSE)))</f>
        <v xml:space="preserve">101-CREN.L/108-MOAL.F  </v>
      </c>
      <c r="D111" s="34"/>
      <c r="E111" s="35"/>
      <c r="F111" s="34"/>
      <c r="G111" s="34"/>
      <c r="H111" s="35"/>
      <c r="I111" s="34"/>
      <c r="J111" s="59"/>
      <c r="K111" s="63" t="str">
        <f>IF(J109="","",CONCATENATE(IF(VLOOKUP(B109,NP,23,FALSE)="","",IF(VLOOKUP(B109,NP,12,FALSE)=1,VLOOKUP(B109,NP,23,FALSE),-VLOOKUP(B109,NP,23,FALSE))),IF(VLOOKUP(B109,NP,24,FALSE)="","",CONCATENATE(" / ",IF(VLOOKUP(B109,NP,12,FALSE)=1,VLOOKUP(B109,NP,24,FALSE),-VLOOKUP(B109,NP,24,FALSE)))),IF(VLOOKUP(B109,NP,25,FALSE)="","",CONCATENATE(" / ",IF(VLOOKUP(B109,NP,12,FALSE)=1,VLOOKUP(B109,NP,25,FALSE),-VLOOKUP(B109,NP,25,FALSE)))),IF(VLOOKUP(B109,NP,26,FALSE)="","",CONCATENATE(" / ",IF(VLOOKUP(B109,NP,12,FALSE)=1,VLOOKUP(B109,NP,26,FALSE),-VLOOKUP(B109,NP,26,FALSE)))),IF(VLOOKUP(B109,NP,27,FALSE)="","",CONCATENATE(" / ",IF(VLOOKUP(B109,NP,12,FALSE)=1,VLOOKUP(B109,NP,27,FALSE),-VLOOKUP(B109,NP,27,FALSE)))),IF(VLOOKUP(B109,NP,28)="","",CONCATENATE(" / ",IF(VLOOKUP(B109,NP,12)=1,VLOOKUP(B109,NP,28),-VLOOKUP(B109,NP,28)))),IF(VLOOKUP(B109,NP,29)="","",CONCATENATE(" / ",IF(VLOOKUP(B109,NP,12)=1,VLOOKUP(B109,NP,29),-VLOOKUP(B109,NP,29))))))</f>
        <v/>
      </c>
      <c r="L111" s="63"/>
      <c r="M111" s="64"/>
      <c r="N111" s="63"/>
      <c r="O111" s="63"/>
      <c r="P111" s="64"/>
      <c r="Q111" s="63"/>
      <c r="R111" s="62"/>
      <c r="S111" s="28"/>
      <c r="T111" s="28"/>
      <c r="U111" s="29"/>
      <c r="V111" s="28"/>
      <c r="W111" s="28"/>
      <c r="X111" s="29"/>
      <c r="Y111" s="74"/>
      <c r="Z111" s="66">
        <v>33</v>
      </c>
      <c r="AA111" s="28"/>
      <c r="AB111" s="28"/>
      <c r="AC111" s="29"/>
      <c r="AD111" s="28"/>
      <c r="AE111" s="28"/>
      <c r="AF111" s="29"/>
      <c r="AG111" s="28"/>
      <c r="AH111" s="27"/>
      <c r="AI111" s="28"/>
      <c r="AJ111" s="28"/>
      <c r="AK111" s="29"/>
      <c r="AL111" s="28"/>
      <c r="AM111" s="28"/>
      <c r="AN111" s="29"/>
      <c r="AO111" s="28"/>
      <c r="AP111" s="28"/>
      <c r="AQ111" s="28"/>
      <c r="AR111" s="28"/>
      <c r="AS111" s="28"/>
      <c r="AT111" s="28"/>
      <c r="AU111" s="28"/>
      <c r="AV111" s="28"/>
      <c r="AW111" s="28"/>
      <c r="AX111" s="81"/>
      <c r="AY111" s="28"/>
      <c r="AZ111" s="28"/>
      <c r="BA111" s="28"/>
      <c r="BB111" s="28"/>
      <c r="BC111" s="28"/>
      <c r="BD111" s="28"/>
      <c r="BE111" s="28"/>
      <c r="BF111" s="27"/>
    </row>
    <row r="112" spans="1:58" ht="12" customHeight="1" x14ac:dyDescent="0.25">
      <c r="A112" s="98"/>
      <c r="B112" s="16" t="str">
        <f>IF(OR(B111="",VLOOKUP(B109,NP,20,FALSE)=0),"",IF(LEN(VLOOKUP(B109,NP,20,FALSE))=7,VLOOKUP(B109,NP,20,FALSE),VLOOKUP(B109,NP,20,FALSE)))</f>
        <v>03290081</v>
      </c>
      <c r="C112" s="39" t="str">
        <f>IF(B111="","",CONCATENATE(VLOOKUP(B109,NP,18,FALSE)," pts - ",VLOOKUP(B109,NP,21,FALSE)))</f>
        <v>2423 pts - PPC KERHUONNAIS</v>
      </c>
      <c r="D112" s="39"/>
      <c r="E112" s="40"/>
      <c r="F112" s="39"/>
      <c r="G112" s="39"/>
      <c r="H112" s="40"/>
      <c r="I112" s="39"/>
      <c r="J112" s="27"/>
      <c r="K112" s="28"/>
      <c r="L112" s="28"/>
      <c r="M112" s="29"/>
      <c r="N112" s="28"/>
      <c r="O112" s="28"/>
      <c r="P112" s="29"/>
      <c r="Q112" s="28"/>
      <c r="R112" s="67">
        <v>53</v>
      </c>
      <c r="S112" s="46" t="s">
        <v>5</v>
      </c>
      <c r="T112" s="46"/>
      <c r="U112" s="47" t="str">
        <f>IF(VLOOKUP(R112,NP,32,FALSE)="","",IF(VLOOKUP(R112,NP,32,FALSE)=0,"",VLOOKUP(R112,NP,32,FALSE)))</f>
        <v/>
      </c>
      <c r="V112" s="48" t="str">
        <f>IF(VLOOKUP(R112,NP,33,FALSE)="","",IF(VLOOKUP(R112,NP,34,FALSE)=2,"",VLOOKUP(R112,NP,34,FALSE)))</f>
        <v/>
      </c>
      <c r="W112" s="48"/>
      <c r="X112" s="49" t="str">
        <f>IF(VLOOKUP(R112,NP,33,FALSE)="","",IF(VLOOKUP(R112,NP,33,FALSE)=0,"",VLOOKUP(R112,NP,33,FALSE)))</f>
        <v/>
      </c>
      <c r="Y112" s="68"/>
      <c r="Z112" s="69">
        <f>IF(VLOOKUP(Z124,NP,4,FALSE)=0,"",VLOOKUP(Z124,NP,4,FALSE))</f>
        <v>64</v>
      </c>
      <c r="AA112" s="34" t="str">
        <f>IF(Z112="","",CONCATENATE(VLOOKUP(Z124,NP,5,FALSE),"  ",VLOOKUP(Z124,NP,6,FALSE)))</f>
        <v xml:space="preserve">35-GAILLARD.A/46-ROUSSELIN.D  </v>
      </c>
      <c r="AB112" s="34"/>
      <c r="AC112" s="35"/>
      <c r="AD112" s="34"/>
      <c r="AE112" s="34"/>
      <c r="AF112" s="35"/>
      <c r="AG112" s="34"/>
      <c r="AH112" s="27"/>
      <c r="AI112" s="28"/>
      <c r="AJ112" s="28"/>
      <c r="AK112" s="29"/>
      <c r="AL112" s="28"/>
      <c r="AM112" s="28"/>
      <c r="AN112" s="29"/>
      <c r="AO112" s="28"/>
      <c r="AP112" s="28"/>
      <c r="AQ112" s="28"/>
      <c r="AR112" s="28"/>
      <c r="AS112" s="28"/>
      <c r="AT112" s="28"/>
      <c r="AU112" s="28"/>
      <c r="AV112" s="28"/>
      <c r="AW112" s="28"/>
      <c r="AX112" s="81"/>
      <c r="AY112" s="28"/>
      <c r="AZ112" s="28"/>
      <c r="BA112" s="28"/>
      <c r="BB112" s="28"/>
      <c r="BC112" s="28"/>
      <c r="BD112" s="28"/>
      <c r="BE112" s="28"/>
      <c r="BF112" s="27"/>
    </row>
    <row r="113" spans="1:58" ht="12" customHeight="1" x14ac:dyDescent="0.25">
      <c r="A113" s="101">
        <f>A111+1</f>
        <v>37</v>
      </c>
      <c r="B113" s="33">
        <f>IF(VLOOKUP(B115,NP,4,FALSE)=0,"",VLOOKUP(B115,NP,4,FALSE))</f>
        <v>111</v>
      </c>
      <c r="C113" s="34" t="str">
        <f>IF(B113="","",CONCATENATE(VLOOKUP(B115,NP,5,FALSE),"  ",VLOOKUP(B115,NP,6,FALSE)))</f>
        <v xml:space="preserve">107-NORMAND.M/56-BECQUET.S  </v>
      </c>
      <c r="D113" s="34"/>
      <c r="E113" s="35"/>
      <c r="F113" s="34"/>
      <c r="G113" s="34"/>
      <c r="H113" s="35"/>
      <c r="I113" s="34"/>
      <c r="J113" s="27"/>
      <c r="K113" s="28"/>
      <c r="L113" s="28"/>
      <c r="M113" s="29"/>
      <c r="N113" s="28"/>
      <c r="O113" s="28"/>
      <c r="P113" s="29"/>
      <c r="Q113" s="28"/>
      <c r="R113" s="27"/>
      <c r="S113" s="28"/>
      <c r="T113" s="28"/>
      <c r="U113" s="29"/>
      <c r="V113" s="28"/>
      <c r="W113" s="28"/>
      <c r="X113" s="29"/>
      <c r="Y113" s="74"/>
      <c r="Z113" s="43"/>
      <c r="AA113" s="56" t="str">
        <f>IF(Z112="","",CONCATENATE(VLOOKUP(Z124,NP,8,FALSE)," pts - ",VLOOKUP(Z124,NP,11,FALSE)))</f>
        <v>3278 pts - RP FOUESNANT</v>
      </c>
      <c r="AB113" s="56"/>
      <c r="AC113" s="57"/>
      <c r="AD113" s="56"/>
      <c r="AE113" s="56"/>
      <c r="AF113" s="57"/>
      <c r="AG113" s="58"/>
      <c r="AH113" s="59"/>
      <c r="AI113" s="28"/>
      <c r="AJ113" s="28"/>
      <c r="AK113" s="29"/>
      <c r="AL113" s="28"/>
      <c r="AM113" s="28"/>
      <c r="AN113" s="29"/>
      <c r="AO113" s="28"/>
      <c r="AP113" s="28"/>
      <c r="AQ113" s="28"/>
      <c r="AR113" s="28"/>
      <c r="AS113" s="28"/>
      <c r="AT113" s="28"/>
      <c r="AU113" s="28"/>
      <c r="AV113" s="28"/>
      <c r="AW113" s="28"/>
      <c r="AX113" s="78"/>
      <c r="AY113" s="28"/>
      <c r="AZ113" s="28"/>
      <c r="BA113" s="28"/>
      <c r="BB113" s="28"/>
      <c r="BC113" s="28"/>
      <c r="BD113" s="28"/>
      <c r="BE113" s="28"/>
      <c r="BF113" s="27"/>
    </row>
    <row r="114" spans="1:58" ht="12" customHeight="1" x14ac:dyDescent="0.25">
      <c r="A114" s="98"/>
      <c r="B114" s="16" t="str">
        <f>IF(OR(B113="",VLOOKUP(B115,NP,10,FALSE)=0),"",IF(LEN(VLOOKUP(B115,NP,10,FALSE))=7,VLOOKUP(B115,NP,10,FALSE),VLOOKUP(B115,NP,10,FALSE)))</f>
        <v>03290081</v>
      </c>
      <c r="C114" s="39" t="str">
        <f>IF(B113="","",CONCATENATE(VLOOKUP(B115,NP,8,FALSE)," pts - ",VLOOKUP(B115,NP,11,FALSE)))</f>
        <v>2725 pts - PPC KERHUONNAIS</v>
      </c>
      <c r="D114" s="39"/>
      <c r="E114" s="40"/>
      <c r="F114" s="39"/>
      <c r="G114" s="39"/>
      <c r="H114" s="40"/>
      <c r="I114" s="39"/>
      <c r="J114" s="66">
        <v>37</v>
      </c>
      <c r="K114" s="28"/>
      <c r="L114" s="28"/>
      <c r="M114" s="29"/>
      <c r="N114" s="28"/>
      <c r="O114" s="28"/>
      <c r="P114" s="29"/>
      <c r="Q114" s="28"/>
      <c r="R114" s="27"/>
      <c r="S114" s="28"/>
      <c r="T114" s="28"/>
      <c r="U114" s="29"/>
      <c r="V114" s="28"/>
      <c r="W114" s="28"/>
      <c r="X114" s="29"/>
      <c r="Y114" s="74"/>
      <c r="Z114" s="59"/>
      <c r="AA114" s="63" t="str">
        <f>IF(Z112="","",CONCATENATE(IF(VLOOKUP(R112,NP,23,FALSE)="","",IF(VLOOKUP(R112,NP,12,FALSE)=1,VLOOKUP(R112,NP,23,FALSE),-VLOOKUP(R112,NP,23,FALSE))),IF(VLOOKUP(R112,NP,24,FALSE)="","",CONCATENATE(" / ",IF(VLOOKUP(R112,NP,12,FALSE)=1,VLOOKUP(R112,NP,24,FALSE),-VLOOKUP(R112,NP,24,FALSE)))),IF(VLOOKUP(R112,NP,25,FALSE)="","",CONCATENATE(" / ",IF(VLOOKUP(R112,NP,12,FALSE)=1,VLOOKUP(R112,NP,25,FALSE),-VLOOKUP(R112,NP,25,FALSE)))),IF(VLOOKUP(R112,NP,26,FALSE)="","",CONCATENATE(" / ",IF(VLOOKUP(R112,NP,12,FALSE)=1,VLOOKUP(R112,NP,26,FALSE),-VLOOKUP(R112,NP,26,FALSE)))),IF(VLOOKUP(R112,NP,27,FALSE)="","",CONCATENATE(" / ",IF(VLOOKUP(R112,NP,12,FALSE)=1,VLOOKUP(R112,NP,27,FALSE),-VLOOKUP(R112,NP,27,FALSE)))),IF(VLOOKUP(R112,NP,28)="","",CONCATENATE(" / ",IF(VLOOKUP(R112,NP,12)=1,VLOOKUP(R112,NP,28),-VLOOKUP(R112,NP,28)))),IF(VLOOKUP(R112,NP,29)="","",CONCATENATE(" / ",IF(VLOOKUP(R112,NP,12)=1,VLOOKUP(R112,NP,29),-VLOOKUP(R112,NP,29))))))</f>
        <v/>
      </c>
      <c r="AB114" s="63"/>
      <c r="AC114" s="64"/>
      <c r="AD114" s="63"/>
      <c r="AE114" s="63"/>
      <c r="AF114" s="64"/>
      <c r="AG114" s="63"/>
      <c r="AH114" s="59"/>
      <c r="AI114" s="28"/>
      <c r="AJ114" s="28"/>
      <c r="AK114" s="29"/>
      <c r="AL114" s="28"/>
      <c r="AM114" s="28"/>
      <c r="AN114" s="29"/>
      <c r="AO114" s="28"/>
      <c r="AP114" s="28"/>
      <c r="AQ114" s="28"/>
      <c r="AR114" s="28"/>
      <c r="AS114" s="28"/>
      <c r="AT114" s="28"/>
      <c r="AU114" s="28"/>
      <c r="AV114" s="28"/>
      <c r="AW114" s="28"/>
      <c r="AX114" s="78"/>
      <c r="AY114" s="28"/>
      <c r="AZ114" s="28"/>
      <c r="BA114" s="28"/>
      <c r="BB114" s="28"/>
      <c r="BC114" s="28"/>
      <c r="BD114" s="28"/>
      <c r="BE114" s="28"/>
      <c r="BF114" s="27"/>
    </row>
    <row r="115" spans="1:58" ht="12" customHeight="1" x14ac:dyDescent="0.25">
      <c r="A115" s="98"/>
      <c r="B115" s="45">
        <v>19</v>
      </c>
      <c r="C115" s="46" t="s">
        <v>5</v>
      </c>
      <c r="D115" s="46"/>
      <c r="E115" s="47" t="str">
        <f>IF(VLOOKUP(B115,NP,32,FALSE)="","",IF(VLOOKUP(B115,NP,32,FALSE)=0,"",VLOOKUP(B115,NP,32,FALSE)))</f>
        <v/>
      </c>
      <c r="F115" s="48" t="str">
        <f>IF(VLOOKUP(B115,NP,33,FALSE)="","",IF(VLOOKUP(B115,NP,34,FALSE)=2,"",VLOOKUP(B115,NP,34,FALSE)))</f>
        <v/>
      </c>
      <c r="G115" s="48"/>
      <c r="H115" s="49" t="str">
        <f>IF(VLOOKUP(B115,NP,33,FALSE)="","",IF(VLOOKUP(B115,NP,33,FALSE)=0,"",VLOOKUP(B115,NP,33,FALSE)))</f>
        <v/>
      </c>
      <c r="I115" s="68"/>
      <c r="J115" s="69">
        <f>IF(VLOOKUP(J118,NP,4,FALSE)=0,"",VLOOKUP(J118,NP,4,FALSE))</f>
        <v>111</v>
      </c>
      <c r="K115" s="34" t="str">
        <f>IF(J115="","",CONCATENATE(VLOOKUP(J118,NP,5,FALSE),"  ",VLOOKUP(J118,NP,6,FALSE)))</f>
        <v xml:space="preserve">107-NORMAND.M/56-BECQUET.S  </v>
      </c>
      <c r="L115" s="34"/>
      <c r="M115" s="35"/>
      <c r="N115" s="34"/>
      <c r="O115" s="34"/>
      <c r="P115" s="35"/>
      <c r="Q115" s="34"/>
      <c r="R115" s="27"/>
      <c r="S115" s="28"/>
      <c r="T115" s="28"/>
      <c r="U115" s="29"/>
      <c r="V115" s="28"/>
      <c r="W115" s="28"/>
      <c r="X115" s="29"/>
      <c r="Y115" s="74"/>
      <c r="Z115" s="27"/>
      <c r="AA115" s="28"/>
      <c r="AB115" s="28"/>
      <c r="AC115" s="29"/>
      <c r="AD115" s="28"/>
      <c r="AE115" s="28"/>
      <c r="AF115" s="29"/>
      <c r="AG115" s="74"/>
      <c r="AH115" s="27"/>
      <c r="AI115" s="28"/>
      <c r="AJ115" s="28"/>
      <c r="AK115" s="29"/>
      <c r="AL115" s="28"/>
      <c r="AM115" s="28"/>
      <c r="AN115" s="29"/>
      <c r="AO115" s="28"/>
      <c r="AP115" s="28"/>
      <c r="AQ115" s="28"/>
      <c r="AR115" s="28"/>
      <c r="AS115" s="28"/>
      <c r="AT115" s="28"/>
      <c r="AU115" s="28"/>
      <c r="AV115" s="28"/>
      <c r="AW115" s="28"/>
      <c r="AX115" s="81"/>
      <c r="AY115" s="28"/>
      <c r="AZ115" s="28"/>
      <c r="BA115" s="28"/>
      <c r="BB115" s="28"/>
      <c r="BC115" s="28"/>
      <c r="BD115" s="28"/>
      <c r="BE115" s="28"/>
      <c r="BF115" s="27"/>
    </row>
    <row r="116" spans="1:58" ht="12" customHeight="1" x14ac:dyDescent="0.25">
      <c r="A116" s="98"/>
      <c r="B116" s="28"/>
      <c r="C116" s="53"/>
      <c r="D116" s="53"/>
      <c r="E116" s="54"/>
      <c r="F116" s="53"/>
      <c r="G116" s="53"/>
      <c r="H116" s="54"/>
      <c r="I116" s="53"/>
      <c r="J116" s="43"/>
      <c r="K116" s="56" t="str">
        <f>IF(J115="","",CONCATENATE(VLOOKUP(J118,NP,8,FALSE)," pts - ",VLOOKUP(J118,NP,11,FALSE)))</f>
        <v>2725 pts - PPC KERHUONNAIS</v>
      </c>
      <c r="L116" s="56"/>
      <c r="M116" s="57"/>
      <c r="N116" s="56"/>
      <c r="O116" s="56"/>
      <c r="P116" s="57"/>
      <c r="Q116" s="58"/>
      <c r="R116" s="59"/>
      <c r="S116" s="28"/>
      <c r="T116" s="28"/>
      <c r="U116" s="29"/>
      <c r="V116" s="28"/>
      <c r="W116" s="28"/>
      <c r="X116" s="29"/>
      <c r="Y116" s="74"/>
      <c r="Z116" s="27"/>
      <c r="AA116" s="28"/>
      <c r="AB116" s="28"/>
      <c r="AC116" s="29"/>
      <c r="AD116" s="28"/>
      <c r="AE116" s="28"/>
      <c r="AF116" s="29"/>
      <c r="AG116" s="74"/>
      <c r="AH116" s="27"/>
      <c r="AI116" s="28"/>
      <c r="AJ116" s="28"/>
      <c r="AK116" s="29"/>
      <c r="AL116" s="28"/>
      <c r="AM116" s="28"/>
      <c r="AN116" s="29"/>
      <c r="AO116" s="28"/>
      <c r="AP116" s="28"/>
      <c r="AQ116" s="28"/>
      <c r="AR116" s="28"/>
      <c r="AS116" s="28"/>
      <c r="AT116" s="28"/>
      <c r="AU116" s="28"/>
      <c r="AV116" s="28"/>
      <c r="AW116" s="28"/>
      <c r="AX116" s="81"/>
      <c r="AY116" s="28"/>
      <c r="AZ116" s="28"/>
      <c r="BA116" s="28"/>
      <c r="BB116" s="28"/>
      <c r="BC116" s="28"/>
      <c r="BD116" s="28"/>
      <c r="BE116" s="28"/>
      <c r="BF116" s="27"/>
    </row>
    <row r="117" spans="1:58" ht="12" customHeight="1" x14ac:dyDescent="0.25">
      <c r="A117" s="98">
        <f>A113+1</f>
        <v>38</v>
      </c>
      <c r="B117" s="33" t="str">
        <f>IF(VLOOKUP(B115,NP,14,FALSE)=0,"",VLOOKUP(B115,NP,14,FALSE))</f>
        <v/>
      </c>
      <c r="C117" s="34" t="str">
        <f>IF(B117="","",CONCATENATE(VLOOKUP(B115,NP,15,FALSE),"  ",VLOOKUP(B115,NP,16,FALSE)))</f>
        <v/>
      </c>
      <c r="D117" s="34"/>
      <c r="E117" s="35"/>
      <c r="F117" s="34"/>
      <c r="G117" s="34"/>
      <c r="H117" s="35"/>
      <c r="I117" s="34"/>
      <c r="J117" s="59"/>
      <c r="K117" s="63" t="str">
        <f>IF(J115="","",CONCATENATE(IF(VLOOKUP(B115,NP,23,FALSE)="","",IF(VLOOKUP(B115,NP,12,FALSE)=1,VLOOKUP(B115,NP,23,FALSE),-VLOOKUP(B115,NP,23,FALSE))),IF(VLOOKUP(B115,NP,24,FALSE)="","",CONCATENATE(" / ",IF(VLOOKUP(B115,NP,12,FALSE)=1,VLOOKUP(B115,NP,24,FALSE),-VLOOKUP(B115,NP,24,FALSE)))),IF(VLOOKUP(B115,NP,25,FALSE)="","",CONCATENATE(" / ",IF(VLOOKUP(B115,NP,12,FALSE)=1,VLOOKUP(B115,NP,25,FALSE),-VLOOKUP(B115,NP,25,FALSE)))),IF(VLOOKUP(B115,NP,26,FALSE)="","",CONCATENATE(" / ",IF(VLOOKUP(B115,NP,12,FALSE)=1,VLOOKUP(B115,NP,26,FALSE),-VLOOKUP(B115,NP,26,FALSE)))),IF(VLOOKUP(B115,NP,27,FALSE)="","",CONCATENATE(" / ",IF(VLOOKUP(B115,NP,12,FALSE)=1,VLOOKUP(B115,NP,27,FALSE),-VLOOKUP(B115,NP,27,FALSE)))),IF(VLOOKUP(B115,NP,28)="","",CONCATENATE(" / ",IF(VLOOKUP(B115,NP,12)=1,VLOOKUP(B115,NP,28),-VLOOKUP(B115,NP,28)))),IF(VLOOKUP(B115,NP,29)="","",CONCATENATE(" / ",IF(VLOOKUP(B115,NP,12)=1,VLOOKUP(B115,NP,29),-VLOOKUP(B115,NP,29))))))</f>
        <v/>
      </c>
      <c r="L117" s="63"/>
      <c r="M117" s="64"/>
      <c r="N117" s="63"/>
      <c r="O117" s="63"/>
      <c r="P117" s="64"/>
      <c r="Q117" s="65"/>
      <c r="R117" s="59"/>
      <c r="S117" s="26"/>
      <c r="T117" s="26"/>
      <c r="U117" s="75"/>
      <c r="V117" s="26"/>
      <c r="W117" s="26"/>
      <c r="X117" s="75"/>
      <c r="Y117" s="74"/>
      <c r="Z117" s="27"/>
      <c r="AA117" s="28"/>
      <c r="AB117" s="28"/>
      <c r="AC117" s="29"/>
      <c r="AD117" s="28"/>
      <c r="AE117" s="28"/>
      <c r="AF117" s="29"/>
      <c r="AG117" s="74"/>
      <c r="AH117" s="27"/>
      <c r="AI117" s="28"/>
      <c r="AJ117" s="28"/>
      <c r="AK117" s="29"/>
      <c r="AL117" s="28"/>
      <c r="AM117" s="28"/>
      <c r="AN117" s="29"/>
      <c r="AO117" s="28"/>
      <c r="AP117" s="28"/>
      <c r="AQ117" s="28"/>
      <c r="AR117" s="28"/>
      <c r="AS117" s="28"/>
      <c r="AT117" s="28"/>
      <c r="AU117" s="28"/>
      <c r="AV117" s="28"/>
      <c r="AW117" s="28"/>
      <c r="AX117" s="81"/>
      <c r="AY117" s="28"/>
      <c r="AZ117" s="28"/>
      <c r="BA117" s="28"/>
      <c r="BB117" s="28"/>
      <c r="BC117" s="28"/>
      <c r="BD117" s="28"/>
      <c r="BE117" s="28"/>
      <c r="BF117" s="27"/>
    </row>
    <row r="118" spans="1:58" ht="12" customHeight="1" x14ac:dyDescent="0.25">
      <c r="A118" s="98"/>
      <c r="B118" s="16" t="str">
        <f>IF(OR(B117="",VLOOKUP(B115,NP,20,FALSE)=0),"",IF(LEN(VLOOKUP(B115,NP,20,FALSE))=7,VLOOKUP(B115,NP,20,FALSE),VLOOKUP(B115,NP,20,FALSE)))</f>
        <v/>
      </c>
      <c r="C118" s="39" t="str">
        <f>IF(B117="","",CONCATENATE(VLOOKUP(B115,NP,18,FALSE)," pts - ",VLOOKUP(B115,NP,21,FALSE)))</f>
        <v/>
      </c>
      <c r="D118" s="39"/>
      <c r="E118" s="40"/>
      <c r="F118" s="39"/>
      <c r="G118" s="39"/>
      <c r="H118" s="40"/>
      <c r="I118" s="39"/>
      <c r="J118" s="67">
        <v>42</v>
      </c>
      <c r="K118" s="46" t="s">
        <v>5</v>
      </c>
      <c r="L118" s="46"/>
      <c r="M118" s="47" t="str">
        <f>IF(VLOOKUP(J118,NP,32,FALSE)="","",IF(VLOOKUP(J118,NP,32,FALSE)=0,"",VLOOKUP(J118,NP,32,FALSE)))</f>
        <v/>
      </c>
      <c r="N118" s="48" t="str">
        <f>IF(VLOOKUP(J118,NP,33,FALSE)="","",IF(VLOOKUP(J118,NP,34,FALSE)=2,"",VLOOKUP(J118,NP,34,FALSE)))</f>
        <v/>
      </c>
      <c r="O118" s="48"/>
      <c r="P118" s="49" t="str">
        <f>IF(VLOOKUP(J118,NP,33,FALSE)="","",IF(VLOOKUP(J118,NP,33,FALSE)=0,"",VLOOKUP(J118,NP,33,FALSE)))</f>
        <v/>
      </c>
      <c r="Q118" s="68"/>
      <c r="R118" s="69">
        <f>IF(VLOOKUP(R112,NP,14,FALSE)=0,"",VLOOKUP(R112,NP,14,FALSE))</f>
        <v>77</v>
      </c>
      <c r="S118" s="34" t="str">
        <f>IF(R118="","",CONCATENATE(VLOOKUP(R112,NP,15,FALSE),"  ",VLOOKUP(R112,NP,16,FALSE)))</f>
        <v xml:space="preserve">60-DINH.Y/79-QUESSANDIER.J  </v>
      </c>
      <c r="T118" s="34"/>
      <c r="U118" s="35"/>
      <c r="V118" s="34"/>
      <c r="W118" s="34"/>
      <c r="X118" s="35"/>
      <c r="Y118" s="73"/>
      <c r="Z118" s="59"/>
      <c r="AA118" s="28"/>
      <c r="AB118" s="28"/>
      <c r="AC118" s="29"/>
      <c r="AD118" s="28"/>
      <c r="AE118" s="28"/>
      <c r="AF118" s="29"/>
      <c r="AG118" s="74"/>
      <c r="AH118" s="27"/>
      <c r="AI118" s="28"/>
      <c r="AJ118" s="28"/>
      <c r="AK118" s="29"/>
      <c r="AL118" s="28"/>
      <c r="AM118" s="28"/>
      <c r="AN118" s="29"/>
      <c r="AO118" s="28"/>
      <c r="AP118" s="28"/>
      <c r="AQ118" s="28"/>
      <c r="AR118" s="28"/>
      <c r="AS118" s="28"/>
      <c r="AT118" s="28"/>
      <c r="AU118" s="28"/>
      <c r="AV118" s="28"/>
      <c r="AW118" s="28"/>
      <c r="AX118" s="81"/>
      <c r="AY118" s="28"/>
      <c r="AZ118" s="28"/>
      <c r="BA118" s="28"/>
      <c r="BB118" s="28"/>
      <c r="BC118" s="28"/>
      <c r="BD118" s="28"/>
      <c r="BE118" s="28"/>
      <c r="BF118" s="27"/>
    </row>
    <row r="119" spans="1:58" ht="12" customHeight="1" x14ac:dyDescent="0.25">
      <c r="A119" s="98">
        <f>A117+1</f>
        <v>39</v>
      </c>
      <c r="B119" s="33" t="str">
        <f>IF(VLOOKUP(B121,NP,4,FALSE)=0,"",VLOOKUP(B121,NP,4,FALSE))</f>
        <v/>
      </c>
      <c r="C119" s="34" t="str">
        <f>IF(B119="","",CONCATENATE(VLOOKUP(B121,NP,5,FALSE),"  ",VLOOKUP(B121,NP,6,FALSE)))</f>
        <v/>
      </c>
      <c r="D119" s="34"/>
      <c r="E119" s="35"/>
      <c r="F119" s="34"/>
      <c r="G119" s="34"/>
      <c r="H119" s="35"/>
      <c r="I119" s="34"/>
      <c r="J119" s="27"/>
      <c r="K119" s="53"/>
      <c r="L119" s="53"/>
      <c r="M119" s="54"/>
      <c r="N119" s="53"/>
      <c r="O119" s="53"/>
      <c r="P119" s="54"/>
      <c r="Q119" s="53"/>
      <c r="R119" s="66">
        <v>40</v>
      </c>
      <c r="S119" s="56" t="str">
        <f>IF(R118="","",CONCATENATE(VLOOKUP(R112,NP,18,FALSE)," pts - ",VLOOKUP(R112,NP,21,FALSE)))</f>
        <v>2812 pts - RP FOUESNANT</v>
      </c>
      <c r="T119" s="56"/>
      <c r="U119" s="57"/>
      <c r="V119" s="56"/>
      <c r="W119" s="56"/>
      <c r="X119" s="57"/>
      <c r="Y119" s="56"/>
      <c r="Z119" s="27"/>
      <c r="AA119" s="28"/>
      <c r="AB119" s="28"/>
      <c r="AC119" s="29"/>
      <c r="AD119" s="28"/>
      <c r="AE119" s="28"/>
      <c r="AF119" s="29"/>
      <c r="AG119" s="74"/>
      <c r="AH119" s="27"/>
      <c r="AI119" s="28"/>
      <c r="AJ119" s="28"/>
      <c r="AK119" s="29"/>
      <c r="AL119" s="28"/>
      <c r="AM119" s="28"/>
      <c r="AN119" s="29"/>
      <c r="AO119" s="28"/>
      <c r="AP119" s="28"/>
      <c r="AQ119" s="28"/>
      <c r="AR119" s="28"/>
      <c r="AS119" s="28"/>
      <c r="AT119" s="28"/>
      <c r="AU119" s="28"/>
      <c r="AV119" s="28"/>
      <c r="AW119" s="28"/>
      <c r="AX119" s="81"/>
      <c r="AY119" s="28"/>
      <c r="AZ119" s="28"/>
      <c r="BA119" s="28"/>
      <c r="BB119" s="28"/>
      <c r="BC119" s="28"/>
      <c r="BD119" s="28"/>
      <c r="BE119" s="28"/>
      <c r="BF119" s="27"/>
    </row>
    <row r="120" spans="1:58" ht="12" customHeight="1" x14ac:dyDescent="0.25">
      <c r="A120" s="98"/>
      <c r="B120" s="16" t="str">
        <f>IF(OR(B119="",VLOOKUP(B121,NP,10,FALSE)=0),"",IF(LEN(VLOOKUP(B121,NP,10,FALSE))=7,VLOOKUP(B121,NP,10,FALSE),VLOOKUP(B121,NP,10,FALSE)))</f>
        <v/>
      </c>
      <c r="C120" s="39" t="str">
        <f>IF(B119="","",CONCATENATE(VLOOKUP(B121,NP,8,FALSE)," pts - ",VLOOKUP(B121,NP,11,FALSE)))</f>
        <v/>
      </c>
      <c r="D120" s="39"/>
      <c r="E120" s="40"/>
      <c r="F120" s="39"/>
      <c r="G120" s="39"/>
      <c r="H120" s="40"/>
      <c r="I120" s="39"/>
      <c r="J120" s="59"/>
      <c r="K120" s="53"/>
      <c r="L120" s="53"/>
      <c r="M120" s="54"/>
      <c r="N120" s="53"/>
      <c r="O120" s="53"/>
      <c r="P120" s="54"/>
      <c r="Q120" s="53"/>
      <c r="R120" s="59"/>
      <c r="S120" s="63" t="str">
        <f>IF(R118="","",CONCATENATE(IF(VLOOKUP(J118,NP,23,FALSE)="","",IF(VLOOKUP(J118,NP,12,FALSE)=1,VLOOKUP(J118,NP,23,FALSE),-VLOOKUP(J118,NP,23,FALSE))),IF(VLOOKUP(J118,NP,24,FALSE)="","",CONCATENATE(" / ",IF(VLOOKUP(J118,NP,12,FALSE)=1,VLOOKUP(J118,NP,24,FALSE),-VLOOKUP(J118,NP,24,FALSE)))),IF(VLOOKUP(J118,NP,25,FALSE)="","",CONCATENATE(" / ",IF(VLOOKUP(J118,NP,12,FALSE)=1,VLOOKUP(J118,NP,25,FALSE),-VLOOKUP(J118,NP,25,FALSE)))),IF(VLOOKUP(J118,NP,26,FALSE)="","",CONCATENATE(" / ",IF(VLOOKUP(J118,NP,12,FALSE)=1,VLOOKUP(J118,NP,26,FALSE),-VLOOKUP(J118,NP,26,FALSE)))),IF(VLOOKUP(J118,NP,27,FALSE)="","",CONCATENATE(" / ",IF(VLOOKUP(J118,NP,12,FALSE)=1,VLOOKUP(J118,NP,27,FALSE),-VLOOKUP(J118,NP,27,FALSE)))),IF(VLOOKUP(J118,NP,28)="","",CONCATENATE(" / ",IF(VLOOKUP(J118,NP,12)=1,VLOOKUP(J118,NP,28),-VLOOKUP(J118,NP,28)))),IF(VLOOKUP(J118,NP,29)="","",CONCATENATE(" / ",IF(VLOOKUP(J118,NP,12)=1,VLOOKUP(J118,NP,29),-VLOOKUP(J118,NP,29))))))</f>
        <v/>
      </c>
      <c r="T120" s="63"/>
      <c r="U120" s="64"/>
      <c r="V120" s="63"/>
      <c r="W120" s="63"/>
      <c r="X120" s="64"/>
      <c r="Y120" s="63"/>
      <c r="Z120" s="62"/>
      <c r="AA120" s="28"/>
      <c r="AB120" s="28"/>
      <c r="AC120" s="29"/>
      <c r="AD120" s="28"/>
      <c r="AE120" s="28"/>
      <c r="AF120" s="29"/>
      <c r="AG120" s="74"/>
      <c r="AH120" s="27"/>
      <c r="AI120" s="28"/>
      <c r="AJ120" s="28"/>
      <c r="AK120" s="29"/>
      <c r="AL120" s="28"/>
      <c r="AM120" s="28"/>
      <c r="AN120" s="29"/>
      <c r="AO120" s="28"/>
      <c r="AP120" s="28"/>
      <c r="AQ120" s="28"/>
      <c r="AR120" s="28"/>
      <c r="AS120" s="28"/>
      <c r="AT120" s="28"/>
      <c r="AU120" s="28"/>
      <c r="AV120" s="28"/>
      <c r="AW120" s="28"/>
      <c r="AX120" s="81"/>
      <c r="AY120" s="28"/>
      <c r="AZ120" s="28"/>
      <c r="BA120" s="28"/>
      <c r="BB120" s="28"/>
      <c r="BC120" s="28"/>
      <c r="BD120" s="28"/>
      <c r="BE120" s="28"/>
      <c r="BF120" s="27"/>
    </row>
    <row r="121" spans="1:58" ht="12" customHeight="1" x14ac:dyDescent="0.25">
      <c r="A121" s="98"/>
      <c r="B121" s="45">
        <v>20</v>
      </c>
      <c r="C121" s="46" t="s">
        <v>5</v>
      </c>
      <c r="D121" s="46"/>
      <c r="E121" s="47" t="str">
        <f>IF(VLOOKUP(B121,NP,32,FALSE)="","",IF(VLOOKUP(B121,NP,32,FALSE)=0,"",VLOOKUP(B121,NP,32,FALSE)))</f>
        <v/>
      </c>
      <c r="F121" s="48" t="str">
        <f>IF(VLOOKUP(B121,NP,33,FALSE)="","",IF(VLOOKUP(B121,NP,34,FALSE)=2,"",VLOOKUP(B121,NP,34,FALSE)))</f>
        <v/>
      </c>
      <c r="G121" s="48"/>
      <c r="H121" s="49" t="str">
        <f>IF(VLOOKUP(B121,NP,33,FALSE)="","",IF(VLOOKUP(B121,NP,33,FALSE)=0,"",VLOOKUP(B121,NP,33,FALSE)))</f>
        <v/>
      </c>
      <c r="I121" s="68"/>
      <c r="J121" s="69">
        <f>IF(VLOOKUP(J118,NP,14,FALSE)=0,"",VLOOKUP(J118,NP,14,FALSE))</f>
        <v>77</v>
      </c>
      <c r="K121" s="34" t="str">
        <f>IF(J121="","",CONCATENATE(VLOOKUP(J118,NP,15,FALSE),"  ",VLOOKUP(J118,NP,16,FALSE)))</f>
        <v xml:space="preserve">60-DINH.Y/79-QUESSANDIER.J  </v>
      </c>
      <c r="L121" s="34"/>
      <c r="M121" s="35"/>
      <c r="N121" s="34"/>
      <c r="O121" s="34"/>
      <c r="P121" s="35"/>
      <c r="Q121" s="73"/>
      <c r="R121" s="59"/>
      <c r="S121" s="28"/>
      <c r="T121" s="28"/>
      <c r="U121" s="29"/>
      <c r="V121" s="28"/>
      <c r="W121" s="28"/>
      <c r="X121" s="29"/>
      <c r="Y121" s="28"/>
      <c r="Z121" s="27"/>
      <c r="AA121" s="28"/>
      <c r="AB121" s="28"/>
      <c r="AC121" s="29"/>
      <c r="AD121" s="28"/>
      <c r="AE121" s="28"/>
      <c r="AF121" s="29"/>
      <c r="AG121" s="74"/>
      <c r="AH121" s="27"/>
      <c r="AI121" s="28"/>
      <c r="AJ121" s="28"/>
      <c r="AK121" s="29"/>
      <c r="AL121" s="28"/>
      <c r="AM121" s="28"/>
      <c r="AN121" s="29"/>
      <c r="AO121" s="28"/>
      <c r="AP121" s="28"/>
      <c r="AQ121" s="28"/>
      <c r="AR121" s="28"/>
      <c r="AS121" s="28"/>
      <c r="AT121" s="28"/>
      <c r="AU121" s="28"/>
      <c r="AV121" s="28"/>
      <c r="AW121" s="28"/>
      <c r="AX121" s="81"/>
      <c r="AY121" s="28"/>
      <c r="AZ121" s="28"/>
      <c r="BA121" s="28"/>
      <c r="BB121" s="28"/>
      <c r="BC121" s="28"/>
      <c r="BD121" s="28"/>
      <c r="BE121" s="28"/>
      <c r="BF121" s="27"/>
    </row>
    <row r="122" spans="1:58" ht="12" customHeight="1" x14ac:dyDescent="0.25">
      <c r="A122" s="98"/>
      <c r="B122" s="28"/>
      <c r="C122" s="53"/>
      <c r="D122" s="53"/>
      <c r="E122" s="54"/>
      <c r="F122" s="53"/>
      <c r="G122" s="53"/>
      <c r="H122" s="54"/>
      <c r="I122" s="53"/>
      <c r="J122" s="66">
        <v>40</v>
      </c>
      <c r="K122" s="56" t="str">
        <f>IF(J121="","",CONCATENATE(VLOOKUP(J118,NP,18,FALSE)," pts - ",VLOOKUP(J118,NP,21,FALSE)))</f>
        <v>2812 pts - RP FOUESNANT</v>
      </c>
      <c r="L122" s="56"/>
      <c r="M122" s="57"/>
      <c r="N122" s="56"/>
      <c r="O122" s="56"/>
      <c r="P122" s="57"/>
      <c r="Q122" s="56"/>
      <c r="R122" s="27"/>
      <c r="S122" s="28"/>
      <c r="T122" s="28"/>
      <c r="U122" s="29"/>
      <c r="V122" s="28"/>
      <c r="W122" s="28"/>
      <c r="X122" s="29"/>
      <c r="Y122" s="28"/>
      <c r="Z122" s="27"/>
      <c r="AA122" s="28"/>
      <c r="AB122" s="28"/>
      <c r="AC122" s="29"/>
      <c r="AD122" s="28"/>
      <c r="AE122" s="28"/>
      <c r="AF122" s="29"/>
      <c r="AG122" s="74"/>
      <c r="AH122" s="27"/>
      <c r="AI122" s="28"/>
      <c r="AJ122" s="28"/>
      <c r="AK122" s="29"/>
      <c r="AL122" s="28"/>
      <c r="AM122" s="28"/>
      <c r="AN122" s="29"/>
      <c r="AO122" s="28"/>
      <c r="AP122" s="28"/>
      <c r="AQ122" s="28"/>
      <c r="AR122" s="28"/>
      <c r="AS122" s="28"/>
      <c r="AT122" s="28"/>
      <c r="AU122" s="28"/>
      <c r="AV122" s="28"/>
      <c r="AW122" s="28"/>
      <c r="AX122" s="81"/>
      <c r="AY122" s="28"/>
      <c r="AZ122" s="28"/>
      <c r="BA122" s="28"/>
      <c r="BB122" s="28"/>
      <c r="BC122" s="28"/>
      <c r="BD122" s="28"/>
      <c r="BE122" s="28"/>
      <c r="BF122" s="27"/>
    </row>
    <row r="123" spans="1:58" ht="12" customHeight="1" x14ac:dyDescent="0.25">
      <c r="A123" s="102">
        <f>A119+1</f>
        <v>40</v>
      </c>
      <c r="B123" s="33">
        <f>IF(VLOOKUP(B121,NP,14,FALSE)=0,"",VLOOKUP(B121,NP,14,FALSE))</f>
        <v>77</v>
      </c>
      <c r="C123" s="34" t="str">
        <f>IF(B123="","",CONCATENATE(VLOOKUP(B121,NP,15,FALSE),"  ",VLOOKUP(B121,NP,16,FALSE)))</f>
        <v xml:space="preserve">60-DINH.Y/79-QUESSANDIER.J  </v>
      </c>
      <c r="D123" s="34"/>
      <c r="E123" s="35"/>
      <c r="F123" s="34"/>
      <c r="G123" s="34"/>
      <c r="H123" s="35"/>
      <c r="I123" s="34"/>
      <c r="J123" s="59"/>
      <c r="K123" s="63" t="str">
        <f>IF(J121="","",CONCATENATE(IF(VLOOKUP(B121,NP,23,FALSE)="","",IF(VLOOKUP(B121,NP,12,FALSE)=1,VLOOKUP(B121,NP,23,FALSE),-VLOOKUP(B121,NP,23,FALSE))),IF(VLOOKUP(B121,NP,24,FALSE)="","",CONCATENATE(" / ",IF(VLOOKUP(B121,NP,12,FALSE)=1,VLOOKUP(B121,NP,24,FALSE),-VLOOKUP(B121,NP,24,FALSE)))),IF(VLOOKUP(B121,NP,25,FALSE)="","",CONCATENATE(" / ",IF(VLOOKUP(B121,NP,12,FALSE)=1,VLOOKUP(B121,NP,25,FALSE),-VLOOKUP(B121,NP,25,FALSE)))),IF(VLOOKUP(B121,NP,26,FALSE)="","",CONCATENATE(" / ",IF(VLOOKUP(B121,NP,12,FALSE)=1,VLOOKUP(B121,NP,26,FALSE),-VLOOKUP(B121,NP,26,FALSE)))),IF(VLOOKUP(B121,NP,27,FALSE)="","",CONCATENATE(" / ",IF(VLOOKUP(B121,NP,12,FALSE)=1,VLOOKUP(B121,NP,27,FALSE),-VLOOKUP(B121,NP,27,FALSE)))),IF(VLOOKUP(B121,NP,28)="","",CONCATENATE(" / ",IF(VLOOKUP(B121,NP,12)=1,VLOOKUP(B121,NP,28),-VLOOKUP(B121,NP,28)))),IF(VLOOKUP(B121,NP,29)="","",CONCATENATE(" / ",IF(VLOOKUP(B121,NP,12)=1,VLOOKUP(B121,NP,29),-VLOOKUP(B121,NP,29))))))</f>
        <v/>
      </c>
      <c r="L123" s="63"/>
      <c r="M123" s="64"/>
      <c r="N123" s="63"/>
      <c r="O123" s="63"/>
      <c r="P123" s="64"/>
      <c r="Q123" s="63"/>
      <c r="R123" s="62"/>
      <c r="S123" s="28"/>
      <c r="T123" s="28"/>
      <c r="U123" s="29"/>
      <c r="V123" s="28"/>
      <c r="W123" s="28"/>
      <c r="X123" s="29"/>
      <c r="Y123" s="28"/>
      <c r="Z123" s="27"/>
      <c r="AA123" s="28"/>
      <c r="AB123" s="28"/>
      <c r="AC123" s="29"/>
      <c r="AD123" s="28"/>
      <c r="AE123" s="28"/>
      <c r="AF123" s="29"/>
      <c r="AG123" s="74"/>
      <c r="AH123" s="66">
        <v>33</v>
      </c>
      <c r="AI123" s="28"/>
      <c r="AJ123" s="28"/>
      <c r="AK123" s="29"/>
      <c r="AL123" s="28"/>
      <c r="AM123" s="28"/>
      <c r="AN123" s="29"/>
      <c r="AO123" s="28"/>
      <c r="AP123" s="28"/>
      <c r="AQ123" s="28"/>
      <c r="AR123" s="28"/>
      <c r="AS123" s="28"/>
      <c r="AT123" s="28"/>
      <c r="AU123" s="28"/>
      <c r="AV123" s="28"/>
      <c r="AW123" s="28"/>
      <c r="AX123" s="78"/>
      <c r="AY123" s="28"/>
      <c r="AZ123" s="28"/>
      <c r="BA123" s="28"/>
      <c r="BB123" s="28"/>
      <c r="BC123" s="28"/>
      <c r="BD123" s="28"/>
      <c r="BE123" s="28"/>
      <c r="BF123" s="27"/>
    </row>
    <row r="124" spans="1:58" ht="12" customHeight="1" x14ac:dyDescent="0.25">
      <c r="A124" s="98"/>
      <c r="B124" s="16" t="str">
        <f>IF(OR(B123="",VLOOKUP(B121,NP,20,FALSE)=0),"",IF(LEN(VLOOKUP(B121,NP,20,FALSE))=7,VLOOKUP(B121,NP,20,FALSE),VLOOKUP(B121,NP,20,FALSE)))</f>
        <v>03290229</v>
      </c>
      <c r="C124" s="39" t="str">
        <f>IF(B123="","",CONCATENATE(VLOOKUP(B121,NP,18,FALSE)," pts - ",VLOOKUP(B121,NP,21,FALSE)))</f>
        <v>2812 pts - RP FOUESNANT</v>
      </c>
      <c r="D124" s="39"/>
      <c r="E124" s="40"/>
      <c r="F124" s="39"/>
      <c r="G124" s="39"/>
      <c r="H124" s="40"/>
      <c r="I124" s="39"/>
      <c r="J124" s="27"/>
      <c r="K124" s="28"/>
      <c r="L124" s="28"/>
      <c r="M124" s="29"/>
      <c r="N124" s="28"/>
      <c r="O124" s="28"/>
      <c r="P124" s="29"/>
      <c r="Q124" s="28"/>
      <c r="R124" s="27"/>
      <c r="S124" s="25"/>
      <c r="T124" s="25"/>
      <c r="U124" s="25"/>
      <c r="V124" s="25"/>
      <c r="W124" s="25"/>
      <c r="X124" s="25"/>
      <c r="Y124" s="28"/>
      <c r="Z124" s="67">
        <v>59</v>
      </c>
      <c r="AA124" s="46" t="s">
        <v>5</v>
      </c>
      <c r="AB124" s="46"/>
      <c r="AC124" s="47" t="str">
        <f>IF(VLOOKUP(Z124,NP,32,FALSE)="","",IF(VLOOKUP(Z124,NP,32,FALSE)=0,"",VLOOKUP(Z124,NP,32,FALSE)))</f>
        <v/>
      </c>
      <c r="AD124" s="48" t="str">
        <f>IF(VLOOKUP(Z124,NP,33,FALSE)="","",IF(VLOOKUP(Z124,NP,34,FALSE)=2,"",VLOOKUP(Z124,NP,34,FALSE)))</f>
        <v/>
      </c>
      <c r="AE124" s="48"/>
      <c r="AF124" s="49" t="str">
        <f>IF(VLOOKUP(Z124,NP,33,FALSE)="","",IF(VLOOKUP(Z124,NP,33,FALSE)=0,"",VLOOKUP(Z124,NP,33,FALSE)))</f>
        <v/>
      </c>
      <c r="AG124" s="68"/>
      <c r="AH124" s="69">
        <f>IF(VLOOKUP(AH148,NP,4,FALSE)=0,"",VLOOKUP(AH148,NP,4,FALSE))</f>
        <v>64</v>
      </c>
      <c r="AI124" s="34" t="str">
        <f>IF(AH124="","",CONCATENATE(VLOOKUP(AH148,NP,5,FALSE),"  ",VLOOKUP(AH148,NP,6,FALSE)))</f>
        <v xml:space="preserve">35-GAILLARD.A/46-ROUSSELIN.D  </v>
      </c>
      <c r="AJ124" s="34"/>
      <c r="AK124" s="35"/>
      <c r="AL124" s="34"/>
      <c r="AM124" s="34"/>
      <c r="AN124" s="35"/>
      <c r="AO124" s="34"/>
      <c r="AP124" s="76"/>
      <c r="AQ124" s="76"/>
      <c r="AR124" s="76"/>
      <c r="AS124" s="76"/>
      <c r="AT124" s="76"/>
      <c r="AU124" s="76"/>
      <c r="AV124" s="76"/>
      <c r="AW124" s="76"/>
      <c r="AX124" s="78"/>
      <c r="AY124" s="76"/>
      <c r="AZ124" s="76"/>
      <c r="BA124" s="76"/>
      <c r="BB124" s="76"/>
      <c r="BC124" s="76"/>
      <c r="BD124" s="76"/>
      <c r="BE124" s="76"/>
      <c r="BF124" s="28"/>
    </row>
    <row r="125" spans="1:58" ht="12" customHeight="1" x14ac:dyDescent="0.25">
      <c r="A125" s="102">
        <f>A123+1</f>
        <v>41</v>
      </c>
      <c r="B125" s="33">
        <f>IF(VLOOKUP(B127,NP,4,FALSE)=0,"",VLOOKUP(B127,NP,4,FALSE))</f>
        <v>73</v>
      </c>
      <c r="C125" s="34" t="str">
        <f>IF(B125="","",CONCATENATE(VLOOKUP(B127,NP,5,FALSE),"  ",VLOOKUP(B127,NP,6,FALSE)))</f>
        <v xml:space="preserve">92-HERVE.A/36-SAOUT.E  </v>
      </c>
      <c r="D125" s="34"/>
      <c r="E125" s="35"/>
      <c r="F125" s="34"/>
      <c r="G125" s="34"/>
      <c r="H125" s="35"/>
      <c r="I125" s="34"/>
      <c r="J125" s="27"/>
      <c r="K125" s="28"/>
      <c r="L125" s="28"/>
      <c r="M125" s="29"/>
      <c r="N125" s="28"/>
      <c r="O125" s="28"/>
      <c r="P125" s="29"/>
      <c r="Q125" s="28"/>
      <c r="R125" s="27"/>
      <c r="S125" s="28"/>
      <c r="T125" s="28"/>
      <c r="U125" s="29"/>
      <c r="V125" s="28"/>
      <c r="W125" s="28"/>
      <c r="X125" s="29"/>
      <c r="Y125" s="28"/>
      <c r="Z125" s="27"/>
      <c r="AA125" s="17"/>
      <c r="AB125" s="28"/>
      <c r="AC125" s="29"/>
      <c r="AD125" s="28"/>
      <c r="AE125" s="28"/>
      <c r="AF125" s="29"/>
      <c r="AG125" s="74"/>
      <c r="AH125" s="43"/>
      <c r="AI125" s="56" t="str">
        <f>IF(AH124="","",CONCATENATE(VLOOKUP(AH148,NP,8,FALSE)," pts - ",VLOOKUP(AH148,NP,11,FALSE)))</f>
        <v>3278 pts - RP FOUESNANT</v>
      </c>
      <c r="AJ125" s="56"/>
      <c r="AK125" s="57"/>
      <c r="AL125" s="56"/>
      <c r="AM125" s="56"/>
      <c r="AN125" s="57"/>
      <c r="AO125" s="58"/>
      <c r="AP125" s="78"/>
      <c r="AQ125" s="79"/>
      <c r="AR125" s="79"/>
      <c r="AS125" s="79"/>
      <c r="AT125" s="79"/>
      <c r="AU125" s="79"/>
      <c r="AV125" s="79"/>
      <c r="AW125" s="79"/>
      <c r="AX125" s="81"/>
      <c r="AY125" s="79"/>
      <c r="AZ125" s="79"/>
      <c r="BA125" s="79"/>
      <c r="BB125" s="79"/>
      <c r="BC125" s="79"/>
      <c r="BD125" s="79"/>
      <c r="BE125" s="79"/>
      <c r="BF125" s="80"/>
    </row>
    <row r="126" spans="1:58" ht="12" customHeight="1" x14ac:dyDescent="0.25">
      <c r="A126" s="98"/>
      <c r="B126" s="16" t="str">
        <f>IF(OR(B125="",VLOOKUP(B127,NP,10,FALSE)=0),"",IF(LEN(VLOOKUP(B127,NP,10,FALSE))=7,VLOOKUP(B127,NP,10,FALSE),VLOOKUP(B127,NP,10,FALSE)))</f>
        <v>03290044</v>
      </c>
      <c r="C126" s="39" t="str">
        <f>IF(B125="","",CONCATENATE(VLOOKUP(B127,NP,8,FALSE)," pts - ",VLOOKUP(B127,NP,11,FALSE)))</f>
        <v>2951 pts - TT LANDIVISIAU</v>
      </c>
      <c r="D126" s="39"/>
      <c r="E126" s="40"/>
      <c r="F126" s="39"/>
      <c r="G126" s="39"/>
      <c r="H126" s="40"/>
      <c r="I126" s="39"/>
      <c r="J126" s="66">
        <v>41</v>
      </c>
      <c r="K126" s="28"/>
      <c r="L126" s="28"/>
      <c r="M126" s="29"/>
      <c r="N126" s="28"/>
      <c r="O126" s="28"/>
      <c r="P126" s="29"/>
      <c r="Q126" s="28"/>
      <c r="R126" s="27"/>
      <c r="S126" s="28"/>
      <c r="T126" s="28"/>
      <c r="U126" s="29"/>
      <c r="V126" s="28"/>
      <c r="W126" s="28"/>
      <c r="X126" s="29"/>
      <c r="Y126" s="28"/>
      <c r="Z126" s="27"/>
      <c r="AA126" s="28"/>
      <c r="AB126" s="28"/>
      <c r="AC126" s="29"/>
      <c r="AD126" s="28"/>
      <c r="AE126" s="28"/>
      <c r="AF126" s="29"/>
      <c r="AG126" s="74"/>
      <c r="AH126" s="59"/>
      <c r="AI126" s="63" t="str">
        <f>IF(AH124="","",CONCATENATE(IF(VLOOKUP(Z124,NP,23,FALSE)="","",IF(VLOOKUP(Z124,NP,12,FALSE)=1,VLOOKUP(Z124,NP,23,FALSE),-VLOOKUP(Z124,NP,23,FALSE))),IF(VLOOKUP(Z124,NP,24,FALSE)="","",CONCATENATE(" / ",IF(VLOOKUP(Z124,NP,12,FALSE)=1,VLOOKUP(Z124,NP,24,FALSE),-VLOOKUP(Z124,NP,24,FALSE)))),IF(VLOOKUP(Z124,NP,25,FALSE)="","",CONCATENATE(" / ",IF(VLOOKUP(Z124,NP,12,FALSE)=1,VLOOKUP(Z124,NP,25,FALSE),-VLOOKUP(Z124,NP,25,FALSE)))),IF(VLOOKUP(Z124,NP,26,FALSE)="","",CONCATENATE(" / ",IF(VLOOKUP(Z124,NP,12,FALSE)=1,VLOOKUP(Z124,NP,26,FALSE),-VLOOKUP(Z124,NP,26,FALSE)))),IF(VLOOKUP(Z124,NP,27,FALSE)="","",CONCATENATE(" / ",IF(VLOOKUP(Z124,NP,12,FALSE)=1,VLOOKUP(Z124,NP,27,FALSE),-VLOOKUP(Z124,NP,27,FALSE)))),IF(VLOOKUP(Z124,NP,28)="","",CONCATENATE(" / ",IF(VLOOKUP(Z124,NP,12)=1,VLOOKUP(Z124,NP,28),-VLOOKUP(Z124,NP,28)))),IF(VLOOKUP(Z124,NP,29)="","",CONCATENATE(" / ",IF(VLOOKUP(Z124,NP,12)=1,VLOOKUP(Z124,NP,29),-VLOOKUP(Z124,NP,29))))))</f>
        <v/>
      </c>
      <c r="AJ126" s="63"/>
      <c r="AK126" s="64"/>
      <c r="AL126" s="63"/>
      <c r="AM126" s="63"/>
      <c r="AN126" s="64"/>
      <c r="AO126" s="63"/>
      <c r="AP126" s="78"/>
      <c r="AQ126" s="79"/>
      <c r="AR126" s="79"/>
      <c r="AS126" s="79"/>
      <c r="AT126" s="79"/>
      <c r="AU126" s="79"/>
      <c r="AV126" s="79"/>
      <c r="AW126" s="79"/>
      <c r="AX126" s="81"/>
      <c r="AY126" s="79"/>
      <c r="AZ126" s="79"/>
      <c r="BA126" s="79"/>
      <c r="BB126" s="79"/>
      <c r="BC126" s="79"/>
      <c r="BD126" s="79"/>
      <c r="BE126" s="79"/>
      <c r="BF126" s="80"/>
    </row>
    <row r="127" spans="1:58" ht="12" customHeight="1" x14ac:dyDescent="0.25">
      <c r="A127" s="98"/>
      <c r="B127" s="45">
        <v>21</v>
      </c>
      <c r="C127" s="46" t="s">
        <v>5</v>
      </c>
      <c r="D127" s="46"/>
      <c r="E127" s="47" t="str">
        <f>IF(VLOOKUP(B127,NP,32,FALSE)="","",IF(VLOOKUP(B127,NP,32,FALSE)=0,"",VLOOKUP(B127,NP,32,FALSE)))</f>
        <v/>
      </c>
      <c r="F127" s="48" t="str">
        <f>IF(VLOOKUP(B127,NP,33,FALSE)="","",IF(VLOOKUP(B127,NP,34,FALSE)=2,"",VLOOKUP(B127,NP,34,FALSE)))</f>
        <v/>
      </c>
      <c r="G127" s="48"/>
      <c r="H127" s="49" t="str">
        <f>IF(VLOOKUP(B127,NP,33,FALSE)="","",IF(VLOOKUP(B127,NP,33,FALSE)=0,"",VLOOKUP(B127,NP,33,FALSE)))</f>
        <v/>
      </c>
      <c r="I127" s="68"/>
      <c r="J127" s="69">
        <f>IF(VLOOKUP(J130,NP,4,FALSE)=0,"",VLOOKUP(J130,NP,4,FALSE))</f>
        <v>73</v>
      </c>
      <c r="K127" s="34" t="str">
        <f>IF(J127="","",CONCATENATE(VLOOKUP(J130,NP,5,FALSE),"  ",VLOOKUP(J130,NP,6,FALSE)))</f>
        <v xml:space="preserve">92-HERVE.A/36-SAOUT.E  </v>
      </c>
      <c r="L127" s="34"/>
      <c r="M127" s="35"/>
      <c r="N127" s="34"/>
      <c r="O127" s="34"/>
      <c r="P127" s="35"/>
      <c r="Q127" s="34"/>
      <c r="R127" s="27"/>
      <c r="S127" s="28"/>
      <c r="T127" s="28"/>
      <c r="U127" s="29"/>
      <c r="V127" s="28"/>
      <c r="W127" s="28"/>
      <c r="X127" s="29"/>
      <c r="Y127" s="28"/>
      <c r="Z127" s="27"/>
      <c r="AA127" s="28"/>
      <c r="AB127" s="28"/>
      <c r="AC127" s="29"/>
      <c r="AD127" s="28"/>
      <c r="AE127" s="28"/>
      <c r="AF127" s="29"/>
      <c r="AG127" s="74"/>
      <c r="AH127" s="27"/>
      <c r="AI127" s="28"/>
      <c r="AJ127" s="28"/>
      <c r="AK127" s="29"/>
      <c r="AL127" s="28"/>
      <c r="AM127" s="28"/>
      <c r="AN127" s="29"/>
      <c r="AO127" s="77"/>
      <c r="AP127" s="81"/>
      <c r="AQ127" s="77"/>
      <c r="AR127" s="77"/>
      <c r="AS127" s="77"/>
      <c r="AT127" s="77"/>
      <c r="AU127" s="77"/>
      <c r="AV127" s="77"/>
      <c r="AW127" s="77"/>
      <c r="AX127" s="81"/>
      <c r="AY127" s="77"/>
      <c r="AZ127" s="77"/>
      <c r="BA127" s="77"/>
      <c r="BB127" s="77"/>
      <c r="BC127" s="77"/>
      <c r="BD127" s="77"/>
      <c r="BE127" s="77"/>
      <c r="BF127" s="80"/>
    </row>
    <row r="128" spans="1:58" ht="12" customHeight="1" x14ac:dyDescent="0.25">
      <c r="A128" s="98"/>
      <c r="B128" s="28"/>
      <c r="C128" s="53"/>
      <c r="D128" s="53"/>
      <c r="E128" s="54"/>
      <c r="F128" s="53"/>
      <c r="G128" s="53"/>
      <c r="H128" s="54"/>
      <c r="I128" s="53"/>
      <c r="J128" s="43"/>
      <c r="K128" s="56" t="str">
        <f>IF(J127="","",CONCATENATE(VLOOKUP(J130,NP,8,FALSE)," pts - ",VLOOKUP(J130,NP,11,FALSE)))</f>
        <v>2951 pts - TT LANDIVISIAU</v>
      </c>
      <c r="L128" s="56"/>
      <c r="M128" s="57"/>
      <c r="N128" s="56"/>
      <c r="O128" s="56"/>
      <c r="P128" s="57"/>
      <c r="Q128" s="58"/>
      <c r="R128" s="59"/>
      <c r="S128" s="28"/>
      <c r="T128" s="28"/>
      <c r="U128" s="29"/>
      <c r="V128" s="28"/>
      <c r="W128" s="28"/>
      <c r="X128" s="29"/>
      <c r="Y128" s="28"/>
      <c r="Z128" s="27"/>
      <c r="AA128" s="28"/>
      <c r="AB128" s="28"/>
      <c r="AC128" s="29"/>
      <c r="AD128" s="28"/>
      <c r="AE128" s="28"/>
      <c r="AF128" s="29"/>
      <c r="AG128" s="74"/>
      <c r="AH128" s="27"/>
      <c r="AI128" s="28"/>
      <c r="AJ128" s="28"/>
      <c r="AK128" s="29"/>
      <c r="AL128" s="28"/>
      <c r="AM128" s="28"/>
      <c r="AN128" s="29"/>
      <c r="AO128" s="77"/>
      <c r="AP128" s="81"/>
      <c r="AQ128" s="77"/>
      <c r="AR128" s="77"/>
      <c r="AS128" s="77"/>
      <c r="AT128" s="77"/>
      <c r="AU128" s="77"/>
      <c r="AV128" s="77"/>
      <c r="AW128" s="77"/>
      <c r="AX128" s="81"/>
      <c r="AY128" s="77"/>
      <c r="AZ128" s="77"/>
      <c r="BA128" s="77"/>
      <c r="BB128" s="77"/>
      <c r="BC128" s="77"/>
      <c r="BD128" s="77"/>
      <c r="BE128" s="77"/>
      <c r="BF128" s="80"/>
    </row>
    <row r="129" spans="1:58" ht="12" customHeight="1" x14ac:dyDescent="0.25">
      <c r="A129" s="98">
        <f>A125+1</f>
        <v>42</v>
      </c>
      <c r="B129" s="33" t="str">
        <f>IF(VLOOKUP(B127,NP,14,FALSE)=0,"",VLOOKUP(B127,NP,14,FALSE))</f>
        <v/>
      </c>
      <c r="C129" s="34" t="str">
        <f>IF(B129="","",CONCATENATE(VLOOKUP(B127,NP,15,FALSE),"  ",VLOOKUP(B127,NP,16,FALSE)))</f>
        <v/>
      </c>
      <c r="D129" s="34"/>
      <c r="E129" s="35"/>
      <c r="F129" s="34"/>
      <c r="G129" s="34"/>
      <c r="H129" s="35"/>
      <c r="I129" s="34"/>
      <c r="J129" s="59"/>
      <c r="K129" s="63" t="str">
        <f>IF(J127="","",CONCATENATE(IF(VLOOKUP(B127,NP,23,FALSE)="","",IF(VLOOKUP(B127,NP,12,FALSE)=1,VLOOKUP(B127,NP,23,FALSE),-VLOOKUP(B127,NP,23,FALSE))),IF(VLOOKUP(B127,NP,24,FALSE)="","",CONCATENATE(" / ",IF(VLOOKUP(B127,NP,12,FALSE)=1,VLOOKUP(B127,NP,24,FALSE),-VLOOKUP(B127,NP,24,FALSE)))),IF(VLOOKUP(B127,NP,25,FALSE)="","",CONCATENATE(" / ",IF(VLOOKUP(B127,NP,12,FALSE)=1,VLOOKUP(B127,NP,25,FALSE),-VLOOKUP(B127,NP,25,FALSE)))),IF(VLOOKUP(B127,NP,26,FALSE)="","",CONCATENATE(" / ",IF(VLOOKUP(B127,NP,12,FALSE)=1,VLOOKUP(B127,NP,26,FALSE),-VLOOKUP(B127,NP,26,FALSE)))),IF(VLOOKUP(B127,NP,27,FALSE)="","",CONCATENATE(" / ",IF(VLOOKUP(B127,NP,12,FALSE)=1,VLOOKUP(B127,NP,27,FALSE),-VLOOKUP(B127,NP,27,FALSE)))),IF(VLOOKUP(B127,NP,28)="","",CONCATENATE(" / ",IF(VLOOKUP(B127,NP,12)=1,VLOOKUP(B127,NP,28),-VLOOKUP(B127,NP,28)))),IF(VLOOKUP(B127,NP,29)="","",CONCATENATE(" / ",IF(VLOOKUP(B127,NP,12)=1,VLOOKUP(B127,NP,29),-VLOOKUP(B127,NP,29))))))</f>
        <v/>
      </c>
      <c r="L129" s="63"/>
      <c r="M129" s="64"/>
      <c r="N129" s="63"/>
      <c r="O129" s="63"/>
      <c r="P129" s="64"/>
      <c r="Q129" s="65"/>
      <c r="R129" s="66">
        <v>41</v>
      </c>
      <c r="S129" s="26"/>
      <c r="T129" s="26"/>
      <c r="U129" s="75"/>
      <c r="V129" s="26"/>
      <c r="W129" s="26"/>
      <c r="X129" s="75"/>
      <c r="Y129" s="28"/>
      <c r="Z129" s="27"/>
      <c r="AA129" s="28"/>
      <c r="AB129" s="28"/>
      <c r="AC129" s="29"/>
      <c r="AD129" s="28"/>
      <c r="AE129" s="28"/>
      <c r="AF129" s="29"/>
      <c r="AG129" s="74"/>
      <c r="AH129" s="27"/>
      <c r="AI129" s="28"/>
      <c r="AJ129" s="28"/>
      <c r="AK129" s="29"/>
      <c r="AL129" s="28"/>
      <c r="AM129" s="28"/>
      <c r="AN129" s="29"/>
      <c r="AO129" s="77"/>
      <c r="AP129" s="81"/>
      <c r="AQ129" s="77"/>
      <c r="AR129" s="77"/>
      <c r="AS129" s="77"/>
      <c r="AT129" s="77"/>
      <c r="AU129" s="77"/>
      <c r="AV129" s="77"/>
      <c r="AW129" s="77"/>
      <c r="AX129" s="81"/>
      <c r="AY129" s="77"/>
      <c r="AZ129" s="77"/>
      <c r="BA129" s="77"/>
      <c r="BB129" s="77"/>
      <c r="BC129" s="77"/>
      <c r="BD129" s="77"/>
      <c r="BE129" s="77"/>
      <c r="BF129" s="80"/>
    </row>
    <row r="130" spans="1:58" ht="12" customHeight="1" x14ac:dyDescent="0.25">
      <c r="A130" s="98"/>
      <c r="B130" s="16" t="str">
        <f>IF(OR(B129="",VLOOKUP(B127,NP,20,FALSE)=0),"",IF(LEN(VLOOKUP(B127,NP,20,FALSE))=7,VLOOKUP(B127,NP,20,FALSE),VLOOKUP(B127,NP,20,FALSE)))</f>
        <v/>
      </c>
      <c r="C130" s="39" t="str">
        <f>IF(B129="","",CONCATENATE(VLOOKUP(B127,NP,18,FALSE)," pts - ",VLOOKUP(B127,NP,21,FALSE)))</f>
        <v/>
      </c>
      <c r="D130" s="39"/>
      <c r="E130" s="40"/>
      <c r="F130" s="39"/>
      <c r="G130" s="39"/>
      <c r="H130" s="40"/>
      <c r="I130" s="39"/>
      <c r="J130" s="67">
        <v>43</v>
      </c>
      <c r="K130" s="46" t="s">
        <v>5</v>
      </c>
      <c r="L130" s="46"/>
      <c r="M130" s="47" t="str">
        <f>IF(VLOOKUP(J130,NP,32,FALSE)="","",IF(VLOOKUP(J130,NP,32,FALSE)=0,"",VLOOKUP(J130,NP,32,FALSE)))</f>
        <v/>
      </c>
      <c r="N130" s="48" t="str">
        <f>IF(VLOOKUP(J130,NP,33,FALSE)="","",IF(VLOOKUP(J130,NP,34,FALSE)=2,"",VLOOKUP(J130,NP,34,FALSE)))</f>
        <v/>
      </c>
      <c r="O130" s="48"/>
      <c r="P130" s="49" t="str">
        <f>IF(VLOOKUP(J130,NP,33,FALSE)="","",IF(VLOOKUP(J130,NP,33,FALSE)=0,"",VLOOKUP(J130,NP,33,FALSE)))</f>
        <v/>
      </c>
      <c r="Q130" s="68"/>
      <c r="R130" s="69">
        <f>IF(VLOOKUP(R136,NP,4,FALSE)=0,"",VLOOKUP(R136,NP,4,FALSE))</f>
        <v>84</v>
      </c>
      <c r="S130" s="34" t="str">
        <f>IF(R130="","",CONCATENATE(VLOOKUP(R136,NP,5,FALSE),"  ",VLOOKUP(R136,NP,6,FALSE)))</f>
        <v xml:space="preserve">85-BALLAS.T/83-NEDELEC.E  </v>
      </c>
      <c r="T130" s="34"/>
      <c r="U130" s="35"/>
      <c r="V130" s="34"/>
      <c r="W130" s="34"/>
      <c r="X130" s="35"/>
      <c r="Y130" s="34"/>
      <c r="Z130" s="27"/>
      <c r="AA130" s="28"/>
      <c r="AB130" s="28"/>
      <c r="AC130" s="29"/>
      <c r="AD130" s="28"/>
      <c r="AE130" s="28"/>
      <c r="AF130" s="29"/>
      <c r="AG130" s="74"/>
      <c r="AH130" s="27"/>
      <c r="AI130" s="28"/>
      <c r="AJ130" s="28"/>
      <c r="AK130" s="29"/>
      <c r="AL130" s="28"/>
      <c r="AM130" s="28"/>
      <c r="AN130" s="29"/>
      <c r="AO130" s="77"/>
      <c r="AP130" s="81"/>
      <c r="AQ130" s="77"/>
      <c r="AR130" s="77"/>
      <c r="AS130" s="77"/>
      <c r="AT130" s="77"/>
      <c r="AU130" s="77"/>
      <c r="AV130" s="77"/>
      <c r="AW130" s="77"/>
      <c r="AX130" s="81"/>
      <c r="AY130" s="77"/>
      <c r="AZ130" s="77"/>
      <c r="BA130" s="77"/>
      <c r="BB130" s="77"/>
      <c r="BC130" s="77"/>
      <c r="BD130" s="77"/>
      <c r="BE130" s="77"/>
      <c r="BF130" s="80"/>
    </row>
    <row r="131" spans="1:58" ht="12" customHeight="1" x14ac:dyDescent="0.25">
      <c r="A131" s="98">
        <f>A129+1</f>
        <v>43</v>
      </c>
      <c r="B131" s="33" t="str">
        <f>IF(VLOOKUP(B133,NP,4,FALSE)=0,"",VLOOKUP(B133,NP,4,FALSE))</f>
        <v/>
      </c>
      <c r="C131" s="34" t="str">
        <f>IF(B131="","",CONCATENATE(VLOOKUP(B133,NP,5,FALSE),"  ",VLOOKUP(B133,NP,6,FALSE)))</f>
        <v/>
      </c>
      <c r="D131" s="34"/>
      <c r="E131" s="35"/>
      <c r="F131" s="34"/>
      <c r="G131" s="34"/>
      <c r="H131" s="35"/>
      <c r="I131" s="34"/>
      <c r="J131" s="27"/>
      <c r="K131" s="53"/>
      <c r="L131" s="53"/>
      <c r="M131" s="54"/>
      <c r="N131" s="53"/>
      <c r="O131" s="53"/>
      <c r="P131" s="54"/>
      <c r="Q131" s="53"/>
      <c r="R131" s="43"/>
      <c r="S131" s="56" t="str">
        <f>IF(R130="","",CONCATENATE(VLOOKUP(R136,NP,8,FALSE)," pts - ",VLOOKUP(R136,NP,11,FALSE)))</f>
        <v>2647 pts - TOURC'H-ELLIANT TT</v>
      </c>
      <c r="T131" s="56"/>
      <c r="U131" s="57"/>
      <c r="V131" s="56"/>
      <c r="W131" s="56"/>
      <c r="X131" s="57"/>
      <c r="Y131" s="58"/>
      <c r="Z131" s="59"/>
      <c r="AA131" s="28"/>
      <c r="AB131" s="28"/>
      <c r="AC131" s="29"/>
      <c r="AD131" s="28"/>
      <c r="AE131" s="28"/>
      <c r="AF131" s="29"/>
      <c r="AG131" s="74"/>
      <c r="AH131" s="27"/>
      <c r="AI131" s="28"/>
      <c r="AJ131" s="28"/>
      <c r="AK131" s="29"/>
      <c r="AL131" s="28"/>
      <c r="AM131" s="28"/>
      <c r="AN131" s="29"/>
      <c r="AO131" s="77"/>
      <c r="AP131" s="81"/>
      <c r="AQ131" s="77"/>
      <c r="AR131" s="77"/>
      <c r="AS131" s="77"/>
      <c r="AT131" s="77"/>
      <c r="AU131" s="77"/>
      <c r="AV131" s="77"/>
      <c r="AW131" s="77"/>
      <c r="AX131" s="81"/>
      <c r="AY131" s="77"/>
      <c r="AZ131" s="77"/>
      <c r="BA131" s="77"/>
      <c r="BB131" s="77"/>
      <c r="BC131" s="77"/>
      <c r="BD131" s="77"/>
      <c r="BE131" s="77"/>
      <c r="BF131" s="80"/>
    </row>
    <row r="132" spans="1:58" ht="12" customHeight="1" x14ac:dyDescent="0.25">
      <c r="A132" s="98"/>
      <c r="B132" s="16" t="str">
        <f>IF(OR(B131="",VLOOKUP(B133,NP,10,FALSE)=0),"",IF(LEN(VLOOKUP(B133,NP,10,FALSE))=7,VLOOKUP(B133,NP,10,FALSE),VLOOKUP(B133,NP,10,FALSE)))</f>
        <v/>
      </c>
      <c r="C132" s="39" t="str">
        <f>IF(B131="","",CONCATENATE(VLOOKUP(B133,NP,8,FALSE)," pts - ",VLOOKUP(B133,NP,11,FALSE)))</f>
        <v/>
      </c>
      <c r="D132" s="39"/>
      <c r="E132" s="40"/>
      <c r="F132" s="39"/>
      <c r="G132" s="39"/>
      <c r="H132" s="40"/>
      <c r="I132" s="39"/>
      <c r="J132" s="59"/>
      <c r="K132" s="53"/>
      <c r="L132" s="53"/>
      <c r="M132" s="54"/>
      <c r="N132" s="53"/>
      <c r="O132" s="53"/>
      <c r="P132" s="54"/>
      <c r="Q132" s="53"/>
      <c r="R132" s="59"/>
      <c r="S132" s="63" t="str">
        <f>IF(R130="","",CONCATENATE(IF(VLOOKUP(J130,NP,23,FALSE)="","",IF(VLOOKUP(J130,NP,12,FALSE)=1,VLOOKUP(J130,NP,23,FALSE),-VLOOKUP(J130,NP,23,FALSE))),IF(VLOOKUP(J130,NP,24,FALSE)="","",CONCATENATE(" / ",IF(VLOOKUP(J130,NP,12,FALSE)=1,VLOOKUP(J130,NP,24,FALSE),-VLOOKUP(J130,NP,24,FALSE)))),IF(VLOOKUP(J130,NP,25,FALSE)="","",CONCATENATE(" / ",IF(VLOOKUP(J130,NP,12,FALSE)=1,VLOOKUP(J130,NP,25,FALSE),-VLOOKUP(J130,NP,25,FALSE)))),IF(VLOOKUP(J130,NP,26,FALSE)="","",CONCATENATE(" / ",IF(VLOOKUP(J130,NP,12,FALSE)=1,VLOOKUP(J130,NP,26,FALSE),-VLOOKUP(J130,NP,26,FALSE)))),IF(VLOOKUP(J130,NP,27,FALSE)="","",CONCATENATE(" / ",IF(VLOOKUP(J130,NP,12,FALSE)=1,VLOOKUP(J130,NP,27,FALSE),-VLOOKUP(J130,NP,27,FALSE)))),IF(VLOOKUP(J130,NP,28)="","",CONCATENATE(" / ",IF(VLOOKUP(J130,NP,12)=1,VLOOKUP(J130,NP,28),-VLOOKUP(J130,NP,28)))),IF(VLOOKUP(J130,NP,29)="","",CONCATENATE(" / ",IF(VLOOKUP(J130,NP,12)=1,VLOOKUP(J130,NP,29),-VLOOKUP(J130,NP,29))))))</f>
        <v/>
      </c>
      <c r="T132" s="63"/>
      <c r="U132" s="64"/>
      <c r="V132" s="63"/>
      <c r="W132" s="63"/>
      <c r="X132" s="64"/>
      <c r="Y132" s="63"/>
      <c r="Z132" s="59"/>
      <c r="AA132" s="28"/>
      <c r="AB132" s="28"/>
      <c r="AC132" s="29"/>
      <c r="AD132" s="28"/>
      <c r="AE132" s="28"/>
      <c r="AF132" s="29"/>
      <c r="AG132" s="74"/>
      <c r="AH132" s="27"/>
      <c r="AI132" s="28"/>
      <c r="AJ132" s="28"/>
      <c r="AK132" s="29"/>
      <c r="AL132" s="28"/>
      <c r="AM132" s="28"/>
      <c r="AN132" s="29"/>
      <c r="AO132" s="77"/>
      <c r="AP132" s="81"/>
      <c r="AQ132" s="77"/>
      <c r="AR132" s="77"/>
      <c r="AS132" s="77"/>
      <c r="AT132" s="77"/>
      <c r="AU132" s="77"/>
      <c r="AV132" s="77"/>
      <c r="AW132" s="77"/>
      <c r="AX132" s="81"/>
      <c r="AY132" s="77"/>
      <c r="AZ132" s="77"/>
      <c r="BA132" s="77"/>
      <c r="BB132" s="77"/>
      <c r="BC132" s="77"/>
      <c r="BD132" s="77"/>
      <c r="BE132" s="77"/>
      <c r="BF132" s="80"/>
    </row>
    <row r="133" spans="1:58" ht="12" customHeight="1" x14ac:dyDescent="0.25">
      <c r="A133" s="98"/>
      <c r="B133" s="45">
        <v>22</v>
      </c>
      <c r="C133" s="46" t="s">
        <v>5</v>
      </c>
      <c r="D133" s="46"/>
      <c r="E133" s="47" t="str">
        <f>IF(VLOOKUP(B133,NP,32,FALSE)="","",IF(VLOOKUP(B133,NP,32,FALSE)=0,"",VLOOKUP(B133,NP,32,FALSE)))</f>
        <v/>
      </c>
      <c r="F133" s="48" t="str">
        <f>IF(VLOOKUP(B133,NP,33,FALSE)="","",IF(VLOOKUP(B133,NP,34,FALSE)=2,"",VLOOKUP(B133,NP,34,FALSE)))</f>
        <v/>
      </c>
      <c r="G133" s="48"/>
      <c r="H133" s="49" t="str">
        <f>IF(VLOOKUP(B133,NP,33,FALSE)="","",IF(VLOOKUP(B133,NP,33,FALSE)=0,"",VLOOKUP(B133,NP,33,FALSE)))</f>
        <v/>
      </c>
      <c r="I133" s="68"/>
      <c r="J133" s="69">
        <f>IF(VLOOKUP(J130,NP,14,FALSE)=0,"",VLOOKUP(J130,NP,14,FALSE))</f>
        <v>84</v>
      </c>
      <c r="K133" s="34" t="str">
        <f>IF(J133="","",CONCATENATE(VLOOKUP(J130,NP,15,FALSE),"  ",VLOOKUP(J130,NP,16,FALSE)))</f>
        <v xml:space="preserve">85-BALLAS.T/83-NEDELEC.E  </v>
      </c>
      <c r="L133" s="34"/>
      <c r="M133" s="35"/>
      <c r="N133" s="34"/>
      <c r="O133" s="34"/>
      <c r="P133" s="35"/>
      <c r="Q133" s="73"/>
      <c r="R133" s="59"/>
      <c r="S133" s="28"/>
      <c r="T133" s="28"/>
      <c r="U133" s="29"/>
      <c r="V133" s="28"/>
      <c r="W133" s="28"/>
      <c r="X133" s="29"/>
      <c r="Y133" s="74"/>
      <c r="Z133" s="27"/>
      <c r="AA133" s="28"/>
      <c r="AB133" s="28"/>
      <c r="AC133" s="29"/>
      <c r="AD133" s="28"/>
      <c r="AE133" s="28"/>
      <c r="AF133" s="29"/>
      <c r="AG133" s="74"/>
      <c r="AH133" s="27"/>
      <c r="AI133" s="28"/>
      <c r="AJ133" s="28"/>
      <c r="AK133" s="29"/>
      <c r="AL133" s="28"/>
      <c r="AM133" s="28"/>
      <c r="AN133" s="29"/>
      <c r="AO133" s="77"/>
      <c r="AP133" s="81"/>
      <c r="AQ133" s="77"/>
      <c r="AR133" s="77"/>
      <c r="AS133" s="77"/>
      <c r="AT133" s="77"/>
      <c r="AU133" s="77"/>
      <c r="AV133" s="77"/>
      <c r="AW133" s="77"/>
      <c r="AX133" s="78"/>
      <c r="AY133" s="77"/>
      <c r="AZ133" s="77"/>
      <c r="BA133" s="77"/>
      <c r="BB133" s="77"/>
      <c r="BC133" s="77"/>
      <c r="BD133" s="77"/>
      <c r="BE133" s="77"/>
      <c r="BF133" s="80"/>
    </row>
    <row r="134" spans="1:58" ht="12" customHeight="1" x14ac:dyDescent="0.25">
      <c r="A134" s="98"/>
      <c r="B134" s="28"/>
      <c r="C134" s="53"/>
      <c r="D134" s="53"/>
      <c r="E134" s="54"/>
      <c r="F134" s="53"/>
      <c r="G134" s="53"/>
      <c r="H134" s="54"/>
      <c r="I134" s="53"/>
      <c r="J134" s="66">
        <v>44</v>
      </c>
      <c r="K134" s="56" t="str">
        <f>IF(J133="","",CONCATENATE(VLOOKUP(J130,NP,18,FALSE)," pts - ",VLOOKUP(J130,NP,21,FALSE)))</f>
        <v>2647 pts - TOURC'H-ELLIANT TT</v>
      </c>
      <c r="L134" s="56"/>
      <c r="M134" s="57"/>
      <c r="N134" s="56"/>
      <c r="O134" s="56"/>
      <c r="P134" s="57"/>
      <c r="Q134" s="56"/>
      <c r="R134" s="27"/>
      <c r="S134" s="28"/>
      <c r="T134" s="28"/>
      <c r="U134" s="29"/>
      <c r="V134" s="28"/>
      <c r="W134" s="28"/>
      <c r="X134" s="29"/>
      <c r="Y134" s="74"/>
      <c r="Z134" s="27"/>
      <c r="AA134" s="28"/>
      <c r="AB134" s="28"/>
      <c r="AC134" s="29"/>
      <c r="AD134" s="28"/>
      <c r="AE134" s="28"/>
      <c r="AF134" s="29"/>
      <c r="AG134" s="74"/>
      <c r="AH134" s="27"/>
      <c r="AI134" s="28"/>
      <c r="AJ134" s="28"/>
      <c r="AK134" s="29"/>
      <c r="AL134" s="28"/>
      <c r="AM134" s="28"/>
      <c r="AN134" s="29"/>
      <c r="AO134" s="77"/>
      <c r="AP134" s="81"/>
      <c r="AQ134" s="77"/>
      <c r="AR134" s="77"/>
      <c r="AS134" s="77"/>
      <c r="AT134" s="77"/>
      <c r="AU134" s="77"/>
      <c r="AV134" s="77"/>
      <c r="AW134" s="77"/>
      <c r="AX134" s="78"/>
      <c r="AY134" s="77"/>
      <c r="AZ134" s="77"/>
      <c r="BA134" s="77"/>
      <c r="BB134" s="77"/>
      <c r="BC134" s="77"/>
      <c r="BD134" s="77"/>
      <c r="BE134" s="77"/>
      <c r="BF134" s="80"/>
    </row>
    <row r="135" spans="1:58" ht="12" customHeight="1" x14ac:dyDescent="0.25">
      <c r="A135" s="101">
        <f>A131+1</f>
        <v>44</v>
      </c>
      <c r="B135" s="33">
        <f>IF(VLOOKUP(B133,NP,14,FALSE)=0,"",VLOOKUP(B133,NP,14,FALSE))</f>
        <v>84</v>
      </c>
      <c r="C135" s="34" t="str">
        <f>IF(B135="","",CONCATENATE(VLOOKUP(B133,NP,15,FALSE),"  ",VLOOKUP(B133,NP,16,FALSE)))</f>
        <v xml:space="preserve">85-BALLAS.T/83-NEDELEC.E  </v>
      </c>
      <c r="D135" s="34"/>
      <c r="E135" s="35"/>
      <c r="F135" s="34"/>
      <c r="G135" s="34"/>
      <c r="H135" s="35"/>
      <c r="I135" s="34"/>
      <c r="J135" s="59"/>
      <c r="K135" s="63" t="str">
        <f>IF(J133="","",CONCATENATE(IF(VLOOKUP(B133,NP,23,FALSE)="","",IF(VLOOKUP(B133,NP,12,FALSE)=1,VLOOKUP(B133,NP,23,FALSE),-VLOOKUP(B133,NP,23,FALSE))),IF(VLOOKUP(B133,NP,24,FALSE)="","",CONCATENATE(" / ",IF(VLOOKUP(B133,NP,12,FALSE)=1,VLOOKUP(B133,NP,24,FALSE),-VLOOKUP(B133,NP,24,FALSE)))),IF(VLOOKUP(B133,NP,25,FALSE)="","",CONCATENATE(" / ",IF(VLOOKUP(B133,NP,12,FALSE)=1,VLOOKUP(B133,NP,25,FALSE),-VLOOKUP(B133,NP,25,FALSE)))),IF(VLOOKUP(B133,NP,26,FALSE)="","",CONCATENATE(" / ",IF(VLOOKUP(B133,NP,12,FALSE)=1,VLOOKUP(B133,NP,26,FALSE),-VLOOKUP(B133,NP,26,FALSE)))),IF(VLOOKUP(B133,NP,27,FALSE)="","",CONCATENATE(" / ",IF(VLOOKUP(B133,NP,12,FALSE)=1,VLOOKUP(B133,NP,27,FALSE),-VLOOKUP(B133,NP,27,FALSE)))),IF(VLOOKUP(B133,NP,28)="","",CONCATENATE(" / ",IF(VLOOKUP(B133,NP,12)=1,VLOOKUP(B133,NP,28),-VLOOKUP(B133,NP,28)))),IF(VLOOKUP(B133,NP,29)="","",CONCATENATE(" / ",IF(VLOOKUP(B133,NP,12)=1,VLOOKUP(B133,NP,29),-VLOOKUP(B133,NP,29))))))</f>
        <v/>
      </c>
      <c r="L135" s="63"/>
      <c r="M135" s="64"/>
      <c r="N135" s="63"/>
      <c r="O135" s="63"/>
      <c r="P135" s="64"/>
      <c r="Q135" s="63"/>
      <c r="R135" s="62"/>
      <c r="S135" s="28"/>
      <c r="T135" s="28"/>
      <c r="U135" s="29"/>
      <c r="V135" s="28"/>
      <c r="W135" s="28"/>
      <c r="X135" s="29"/>
      <c r="Y135" s="74"/>
      <c r="Z135" s="27"/>
      <c r="AA135" s="26"/>
      <c r="AB135" s="26"/>
      <c r="AC135" s="75"/>
      <c r="AD135" s="26"/>
      <c r="AE135" s="26"/>
      <c r="AF135" s="75"/>
      <c r="AG135" s="74"/>
      <c r="AH135" s="27"/>
      <c r="AI135" s="28"/>
      <c r="AJ135" s="28"/>
      <c r="AK135" s="29"/>
      <c r="AL135" s="28"/>
      <c r="AM135" s="28"/>
      <c r="AN135" s="29"/>
      <c r="AO135" s="77"/>
      <c r="AP135" s="81"/>
      <c r="AQ135" s="77"/>
      <c r="AR135" s="77"/>
      <c r="AS135" s="77"/>
      <c r="AT135" s="77"/>
      <c r="AU135" s="77"/>
      <c r="AV135" s="77"/>
      <c r="AW135" s="77"/>
      <c r="AX135" s="81"/>
      <c r="AY135" s="77"/>
      <c r="AZ135" s="77"/>
      <c r="BA135" s="77"/>
      <c r="BB135" s="77"/>
      <c r="BC135" s="77"/>
      <c r="BD135" s="77"/>
      <c r="BE135" s="77"/>
      <c r="BF135" s="80"/>
    </row>
    <row r="136" spans="1:58" ht="12" customHeight="1" x14ac:dyDescent="0.25">
      <c r="A136" s="98"/>
      <c r="B136" s="16" t="str">
        <f>IF(OR(B135="",VLOOKUP(B133,NP,20,FALSE)=0),"",IF(LEN(VLOOKUP(B133,NP,20,FALSE))=7,VLOOKUP(B133,NP,20,FALSE),VLOOKUP(B133,NP,20,FALSE)))</f>
        <v>03290208</v>
      </c>
      <c r="C136" s="39" t="str">
        <f>IF(B135="","",CONCATENATE(VLOOKUP(B133,NP,18,FALSE)," pts - ",VLOOKUP(B133,NP,21,FALSE)))</f>
        <v>2647 pts - TOURC'H-ELLIANT TT</v>
      </c>
      <c r="D136" s="39"/>
      <c r="E136" s="40"/>
      <c r="F136" s="39"/>
      <c r="G136" s="39"/>
      <c r="H136" s="40"/>
      <c r="I136" s="39"/>
      <c r="J136" s="27"/>
      <c r="K136" s="28"/>
      <c r="L136" s="28"/>
      <c r="M136" s="29"/>
      <c r="N136" s="28"/>
      <c r="O136" s="28"/>
      <c r="P136" s="29"/>
      <c r="Q136" s="28"/>
      <c r="R136" s="67">
        <v>54</v>
      </c>
      <c r="S136" s="46" t="s">
        <v>5</v>
      </c>
      <c r="T136" s="46"/>
      <c r="U136" s="47" t="str">
        <f>IF(VLOOKUP(R136,NP,32,FALSE)="","",IF(VLOOKUP(R136,NP,32,FALSE)=0,"",VLOOKUP(R136,NP,32,FALSE)))</f>
        <v/>
      </c>
      <c r="V136" s="48" t="str">
        <f>IF(VLOOKUP(R136,NP,33,FALSE)="","",IF(VLOOKUP(R136,NP,34,FALSE)=2,"",VLOOKUP(R136,NP,34,FALSE)))</f>
        <v/>
      </c>
      <c r="W136" s="48"/>
      <c r="X136" s="49" t="str">
        <f>IF(VLOOKUP(R136,NP,33,FALSE)="","",IF(VLOOKUP(R136,NP,33,FALSE)=0,"",VLOOKUP(R136,NP,33,FALSE)))</f>
        <v/>
      </c>
      <c r="Y136" s="68"/>
      <c r="Z136" s="69">
        <f>IF(VLOOKUP(Z124,NP,14,FALSE)=0,"",VLOOKUP(Z124,NP,14,FALSE))</f>
        <v>89</v>
      </c>
      <c r="AA136" s="34" t="str">
        <f>IF(Z136="","",CONCATENATE(VLOOKUP(Z124,NP,15,FALSE),"  ",VLOOKUP(Z124,NP,16,FALSE)))</f>
        <v xml:space="preserve">91-JAFFRES.D/111-TURPIN.L  </v>
      </c>
      <c r="AB136" s="34"/>
      <c r="AC136" s="35"/>
      <c r="AD136" s="34"/>
      <c r="AE136" s="34"/>
      <c r="AF136" s="35"/>
      <c r="AG136" s="73"/>
      <c r="AH136" s="59"/>
      <c r="AI136" s="28"/>
      <c r="AJ136" s="28"/>
      <c r="AK136" s="29"/>
      <c r="AL136" s="28"/>
      <c r="AM136" s="28"/>
      <c r="AN136" s="29"/>
      <c r="AO136" s="77"/>
      <c r="AP136" s="81"/>
      <c r="AQ136" s="77"/>
      <c r="AR136" s="77"/>
      <c r="AS136" s="77"/>
      <c r="AT136" s="77"/>
      <c r="AU136" s="77"/>
      <c r="AV136" s="77"/>
      <c r="AW136" s="77"/>
      <c r="AX136" s="81"/>
      <c r="AY136" s="77"/>
      <c r="AZ136" s="77"/>
      <c r="BA136" s="77"/>
      <c r="BB136" s="77"/>
      <c r="BC136" s="77"/>
      <c r="BD136" s="77"/>
      <c r="BE136" s="77"/>
      <c r="BF136" s="80"/>
    </row>
    <row r="137" spans="1:58" ht="12" customHeight="1" x14ac:dyDescent="0.25">
      <c r="A137" s="101">
        <f>A135+1</f>
        <v>45</v>
      </c>
      <c r="B137" s="33">
        <f>IF(VLOOKUP(B139,NP,4,FALSE)=0,"",VLOOKUP(B139,NP,4,FALSE))</f>
        <v>89</v>
      </c>
      <c r="C137" s="34" t="str">
        <f>IF(B137="","",CONCATENATE(VLOOKUP(B139,NP,5,FALSE),"  ",VLOOKUP(B139,NP,6,FALSE)))</f>
        <v xml:space="preserve">91-JAFFRES.D/111-TURPIN.L  </v>
      </c>
      <c r="D137" s="34"/>
      <c r="E137" s="35"/>
      <c r="F137" s="34"/>
      <c r="G137" s="34"/>
      <c r="H137" s="35"/>
      <c r="I137" s="34"/>
      <c r="J137" s="27"/>
      <c r="K137" s="28"/>
      <c r="L137" s="28"/>
      <c r="M137" s="29"/>
      <c r="N137" s="28"/>
      <c r="O137" s="28"/>
      <c r="P137" s="29"/>
      <c r="Q137" s="28"/>
      <c r="R137" s="27"/>
      <c r="S137" s="28"/>
      <c r="T137" s="28"/>
      <c r="U137" s="29"/>
      <c r="V137" s="28"/>
      <c r="W137" s="28"/>
      <c r="X137" s="29"/>
      <c r="Y137" s="74"/>
      <c r="Z137" s="66">
        <v>48</v>
      </c>
      <c r="AA137" s="56" t="str">
        <f>IF(Z136="","",CONCATENATE(VLOOKUP(Z124,NP,18,FALSE)," pts - ",VLOOKUP(Z124,NP,21,FALSE)))</f>
        <v>2477 pts - ESK ST-POL DE LEON</v>
      </c>
      <c r="AB137" s="56"/>
      <c r="AC137" s="57"/>
      <c r="AD137" s="56"/>
      <c r="AE137" s="56"/>
      <c r="AF137" s="57"/>
      <c r="AG137" s="56"/>
      <c r="AH137" s="27"/>
      <c r="AI137" s="77"/>
      <c r="AJ137" s="77"/>
      <c r="AK137" s="82"/>
      <c r="AL137" s="77"/>
      <c r="AM137" s="77"/>
      <c r="AN137" s="82"/>
      <c r="AO137" s="77"/>
      <c r="AP137" s="81"/>
      <c r="AQ137" s="77"/>
      <c r="AR137" s="77"/>
      <c r="AS137" s="77"/>
      <c r="AT137" s="77"/>
      <c r="AU137" s="77"/>
      <c r="AV137" s="77"/>
      <c r="AW137" s="77"/>
      <c r="AX137" s="81"/>
      <c r="AY137" s="77"/>
      <c r="AZ137" s="77"/>
      <c r="BA137" s="77"/>
      <c r="BB137" s="77"/>
      <c r="BC137" s="77"/>
      <c r="BD137" s="77"/>
      <c r="BE137" s="77"/>
      <c r="BF137" s="80"/>
    </row>
    <row r="138" spans="1:58" ht="12" customHeight="1" x14ac:dyDescent="0.25">
      <c r="A138" s="98"/>
      <c r="B138" s="16" t="str">
        <f>IF(OR(B137="",VLOOKUP(B139,NP,10,FALSE)=0),"",IF(LEN(VLOOKUP(B139,NP,10,FALSE))=7,VLOOKUP(B139,NP,10,FALSE),VLOOKUP(B139,NP,10,FALSE)))</f>
        <v>03290010</v>
      </c>
      <c r="C138" s="39" t="str">
        <f>IF(B137="","",CONCATENATE(VLOOKUP(B139,NP,8,FALSE)," pts - ",VLOOKUP(B139,NP,11,FALSE)))</f>
        <v>2477 pts - ESK ST-POL DE LEON</v>
      </c>
      <c r="D138" s="39"/>
      <c r="E138" s="40"/>
      <c r="F138" s="39"/>
      <c r="G138" s="39"/>
      <c r="H138" s="40"/>
      <c r="I138" s="39"/>
      <c r="J138" s="66">
        <v>45</v>
      </c>
      <c r="K138" s="28"/>
      <c r="L138" s="28"/>
      <c r="M138" s="29"/>
      <c r="N138" s="28"/>
      <c r="O138" s="28"/>
      <c r="P138" s="29"/>
      <c r="Q138" s="28"/>
      <c r="R138" s="27"/>
      <c r="S138" s="28"/>
      <c r="T138" s="28"/>
      <c r="U138" s="29"/>
      <c r="V138" s="28"/>
      <c r="W138" s="28"/>
      <c r="X138" s="29"/>
      <c r="Y138" s="74"/>
      <c r="Z138" s="59"/>
      <c r="AA138" s="63" t="str">
        <f>IF(Z136="","",CONCATENATE(IF(VLOOKUP(R136,NP,23,FALSE)="","",IF(VLOOKUP(R136,NP,12,FALSE)=1,VLOOKUP(R136,NP,23,FALSE),-VLOOKUP(R136,NP,23,FALSE))),IF(VLOOKUP(R136,NP,24,FALSE)="","",CONCATENATE(" / ",IF(VLOOKUP(R136,NP,12,FALSE)=1,VLOOKUP(R136,NP,24,FALSE),-VLOOKUP(R136,NP,24,FALSE)))),IF(VLOOKUP(R136,NP,25,FALSE)="","",CONCATENATE(" / ",IF(VLOOKUP(R136,NP,12,FALSE)=1,VLOOKUP(R136,NP,25,FALSE),-VLOOKUP(R136,NP,25,FALSE)))),IF(VLOOKUP(R136,NP,26,FALSE)="","",CONCATENATE(" / ",IF(VLOOKUP(R136,NP,12,FALSE)=1,VLOOKUP(R136,NP,26,FALSE),-VLOOKUP(R136,NP,26,FALSE)))),IF(VLOOKUP(R136,NP,27,FALSE)="","",CONCATENATE(" / ",IF(VLOOKUP(R136,NP,12,FALSE)=1,VLOOKUP(R136,NP,27,FALSE),-VLOOKUP(R136,NP,27,FALSE)))),IF(VLOOKUP(R136,NP,28)="","",CONCATENATE(" / ",IF(VLOOKUP(R136,NP,12)=1,VLOOKUP(R136,NP,28),-VLOOKUP(R136,NP,28)))),IF(VLOOKUP(R136,NP,29)="","",CONCATENATE(" / ",IF(VLOOKUP(R136,NP,12)=1,VLOOKUP(R136,NP,29),-VLOOKUP(R136,NP,29))))))</f>
        <v/>
      </c>
      <c r="AB138" s="63"/>
      <c r="AC138" s="64"/>
      <c r="AD138" s="63"/>
      <c r="AE138" s="63"/>
      <c r="AF138" s="64"/>
      <c r="AG138" s="63"/>
      <c r="AH138" s="62"/>
      <c r="AI138" s="83"/>
      <c r="AJ138" s="83"/>
      <c r="AK138" s="84"/>
      <c r="AL138" s="83"/>
      <c r="AM138" s="83"/>
      <c r="AN138" s="84"/>
      <c r="AO138" s="77"/>
      <c r="AP138" s="81"/>
      <c r="AQ138" s="77"/>
      <c r="AR138" s="77"/>
      <c r="AS138" s="77"/>
      <c r="AT138" s="77"/>
      <c r="AU138" s="77"/>
      <c r="AV138" s="77"/>
      <c r="AW138" s="77"/>
      <c r="AX138" s="81"/>
      <c r="AY138" s="77"/>
      <c r="AZ138" s="77"/>
      <c r="BA138" s="77"/>
      <c r="BB138" s="77"/>
      <c r="BC138" s="77"/>
      <c r="BD138" s="77"/>
      <c r="BE138" s="77"/>
      <c r="BF138" s="85"/>
    </row>
    <row r="139" spans="1:58" ht="12" customHeight="1" x14ac:dyDescent="0.25">
      <c r="A139" s="98"/>
      <c r="B139" s="45">
        <v>23</v>
      </c>
      <c r="C139" s="46" t="s">
        <v>5</v>
      </c>
      <c r="D139" s="46"/>
      <c r="E139" s="47" t="str">
        <f>IF(VLOOKUP(B139,NP,32,FALSE)="","",IF(VLOOKUP(B139,NP,32,FALSE)=0,"",VLOOKUP(B139,NP,32,FALSE)))</f>
        <v/>
      </c>
      <c r="F139" s="48" t="str">
        <f>IF(VLOOKUP(B139,NP,33,FALSE)="","",IF(VLOOKUP(B139,NP,34,FALSE)=2,"",VLOOKUP(B139,NP,34,FALSE)))</f>
        <v/>
      </c>
      <c r="G139" s="48"/>
      <c r="H139" s="49" t="str">
        <f>IF(VLOOKUP(B139,NP,33,FALSE)="","",IF(VLOOKUP(B139,NP,33,FALSE)=0,"",VLOOKUP(B139,NP,33,FALSE)))</f>
        <v/>
      </c>
      <c r="I139" s="68"/>
      <c r="J139" s="69">
        <f>IF(VLOOKUP(J142,NP,4,FALSE)=0,"",VLOOKUP(J142,NP,4,FALSE))</f>
        <v>89</v>
      </c>
      <c r="K139" s="34" t="str">
        <f>IF(J139="","",CONCATENATE(VLOOKUP(J142,NP,5,FALSE),"  ",VLOOKUP(J142,NP,6,FALSE)))</f>
        <v xml:space="preserve">91-JAFFRES.D/111-TURPIN.L  </v>
      </c>
      <c r="L139" s="34"/>
      <c r="M139" s="35"/>
      <c r="N139" s="34"/>
      <c r="O139" s="34"/>
      <c r="P139" s="35"/>
      <c r="Q139" s="34"/>
      <c r="R139" s="27"/>
      <c r="S139" s="28"/>
      <c r="T139" s="28"/>
      <c r="U139" s="29"/>
      <c r="V139" s="28"/>
      <c r="W139" s="28"/>
      <c r="X139" s="29"/>
      <c r="Y139" s="74"/>
      <c r="Z139" s="27"/>
      <c r="AA139" s="28"/>
      <c r="AB139" s="28"/>
      <c r="AC139" s="29"/>
      <c r="AD139" s="28"/>
      <c r="AE139" s="28"/>
      <c r="AF139" s="29"/>
      <c r="AG139" s="28"/>
      <c r="AH139" s="27"/>
      <c r="AI139" s="28"/>
      <c r="AJ139" s="28"/>
      <c r="AK139" s="29"/>
      <c r="AL139" s="28"/>
      <c r="AM139" s="28"/>
      <c r="AN139" s="29"/>
      <c r="AO139" s="77"/>
      <c r="AP139" s="81"/>
      <c r="AQ139" s="77"/>
      <c r="AR139" s="77"/>
      <c r="AS139" s="77"/>
      <c r="AT139" s="77"/>
      <c r="AU139" s="77"/>
      <c r="AV139" s="77"/>
      <c r="AW139" s="77"/>
      <c r="AX139" s="81"/>
      <c r="AY139" s="77"/>
      <c r="AZ139" s="77"/>
      <c r="BA139" s="77"/>
      <c r="BB139" s="77"/>
      <c r="BC139" s="77"/>
      <c r="BD139" s="77"/>
      <c r="BE139" s="77"/>
      <c r="BF139" s="80"/>
    </row>
    <row r="140" spans="1:58" ht="12" customHeight="1" x14ac:dyDescent="0.25">
      <c r="A140" s="98"/>
      <c r="B140" s="28"/>
      <c r="C140" s="53"/>
      <c r="D140" s="53"/>
      <c r="E140" s="54"/>
      <c r="F140" s="53"/>
      <c r="G140" s="53"/>
      <c r="H140" s="54"/>
      <c r="I140" s="53"/>
      <c r="J140" s="43"/>
      <c r="K140" s="56" t="str">
        <f>IF(J139="","",CONCATENATE(VLOOKUP(J142,NP,8,FALSE)," pts - ",VLOOKUP(J142,NP,11,FALSE)))</f>
        <v>2477 pts - ESK ST-POL DE LEON</v>
      </c>
      <c r="L140" s="56"/>
      <c r="M140" s="57"/>
      <c r="N140" s="56"/>
      <c r="O140" s="56"/>
      <c r="P140" s="57"/>
      <c r="Q140" s="58"/>
      <c r="R140" s="59"/>
      <c r="S140" s="28"/>
      <c r="T140" s="28"/>
      <c r="U140" s="29"/>
      <c r="V140" s="28"/>
      <c r="W140" s="28"/>
      <c r="X140" s="29"/>
      <c r="Y140" s="74"/>
      <c r="Z140" s="27"/>
      <c r="AA140" s="28"/>
      <c r="AB140" s="28"/>
      <c r="AC140" s="29"/>
      <c r="AD140" s="28"/>
      <c r="AE140" s="28"/>
      <c r="AF140" s="29"/>
      <c r="AG140" s="28"/>
      <c r="AH140" s="28"/>
      <c r="AI140" s="28"/>
      <c r="AJ140" s="28"/>
      <c r="AK140" s="29"/>
      <c r="AL140" s="28"/>
      <c r="AM140" s="28"/>
      <c r="AN140" s="29"/>
      <c r="AO140" s="28"/>
      <c r="AP140" s="81"/>
      <c r="AQ140" s="77"/>
      <c r="AR140" s="77"/>
      <c r="AS140" s="77"/>
      <c r="AT140" s="77"/>
      <c r="AU140" s="77"/>
      <c r="AV140" s="77"/>
      <c r="AW140" s="77"/>
      <c r="AX140" s="81"/>
      <c r="AY140" s="77"/>
      <c r="AZ140" s="77"/>
      <c r="BA140" s="77"/>
      <c r="BB140" s="77"/>
      <c r="BC140" s="77"/>
      <c r="BD140" s="77"/>
      <c r="BE140" s="77"/>
      <c r="BF140" s="80"/>
    </row>
    <row r="141" spans="1:58" ht="12" customHeight="1" x14ac:dyDescent="0.25">
      <c r="A141" s="98">
        <f>A137+1</f>
        <v>46</v>
      </c>
      <c r="B141" s="33" t="str">
        <f>IF(VLOOKUP(B139,NP,14,FALSE)=0,"",VLOOKUP(B139,NP,14,FALSE))</f>
        <v/>
      </c>
      <c r="C141" s="34" t="str">
        <f>IF(B141="","",CONCATENATE(VLOOKUP(B139,NP,15,FALSE),"  ",VLOOKUP(B139,NP,16,FALSE)))</f>
        <v/>
      </c>
      <c r="D141" s="34"/>
      <c r="E141" s="35"/>
      <c r="F141" s="34"/>
      <c r="G141" s="34"/>
      <c r="H141" s="35"/>
      <c r="I141" s="34"/>
      <c r="J141" s="59"/>
      <c r="K141" s="63" t="str">
        <f>IF(J139="","",CONCATENATE(IF(VLOOKUP(B139,NP,23,FALSE)="","",IF(VLOOKUP(B139,NP,12,FALSE)=1,VLOOKUP(B139,NP,23,FALSE),-VLOOKUP(B139,NP,23,FALSE))),IF(VLOOKUP(B139,NP,24,FALSE)="","",CONCATENATE(" / ",IF(VLOOKUP(B139,NP,12,FALSE)=1,VLOOKUP(B139,NP,24,FALSE),-VLOOKUP(B139,NP,24,FALSE)))),IF(VLOOKUP(B139,NP,25,FALSE)="","",CONCATENATE(" / ",IF(VLOOKUP(B139,NP,12,FALSE)=1,VLOOKUP(B139,NP,25,FALSE),-VLOOKUP(B139,NP,25,FALSE)))),IF(VLOOKUP(B139,NP,26,FALSE)="","",CONCATENATE(" / ",IF(VLOOKUP(B139,NP,12,FALSE)=1,VLOOKUP(B139,NP,26,FALSE),-VLOOKUP(B139,NP,26,FALSE)))),IF(VLOOKUP(B139,NP,27,FALSE)="","",CONCATENATE(" / ",IF(VLOOKUP(B139,NP,12,FALSE)=1,VLOOKUP(B139,NP,27,FALSE),-VLOOKUP(B139,NP,27,FALSE)))),IF(VLOOKUP(B139,NP,28)="","",CONCATENATE(" / ",IF(VLOOKUP(B139,NP,12)=1,VLOOKUP(B139,NP,28),-VLOOKUP(B139,NP,28)))),IF(VLOOKUP(B139,NP,29)="","",CONCATENATE(" / ",IF(VLOOKUP(B139,NP,12)=1,VLOOKUP(B139,NP,29),-VLOOKUP(B139,NP,29))))))</f>
        <v/>
      </c>
      <c r="L141" s="63"/>
      <c r="M141" s="64"/>
      <c r="N141" s="63"/>
      <c r="O141" s="63"/>
      <c r="P141" s="64"/>
      <c r="Q141" s="65"/>
      <c r="R141" s="59"/>
      <c r="S141" s="26"/>
      <c r="T141" s="26"/>
      <c r="U141" s="75"/>
      <c r="V141" s="26"/>
      <c r="W141" s="26"/>
      <c r="X141" s="75"/>
      <c r="Y141" s="74"/>
      <c r="Z141" s="27"/>
      <c r="AA141" s="28"/>
      <c r="AB141" s="28"/>
      <c r="AC141" s="29"/>
      <c r="AD141" s="28"/>
      <c r="AE141" s="28"/>
      <c r="AF141" s="29"/>
      <c r="AG141" s="28"/>
      <c r="AH141" s="28"/>
      <c r="AI141" s="28"/>
      <c r="AJ141" s="28"/>
      <c r="AK141" s="29"/>
      <c r="AL141" s="28"/>
      <c r="AM141" s="28"/>
      <c r="AN141" s="29"/>
      <c r="AO141" s="28"/>
      <c r="AP141" s="81"/>
      <c r="AQ141" s="77"/>
      <c r="AR141" s="77"/>
      <c r="AS141" s="77"/>
      <c r="AT141" s="77"/>
      <c r="AU141" s="77"/>
      <c r="AV141" s="77"/>
      <c r="AW141" s="77"/>
      <c r="AX141" s="81"/>
      <c r="AY141" s="77"/>
      <c r="AZ141" s="77"/>
      <c r="BA141" s="77"/>
      <c r="BB141" s="77"/>
      <c r="BC141" s="77"/>
      <c r="BD141" s="77"/>
      <c r="BE141" s="77"/>
      <c r="BF141" s="80"/>
    </row>
    <row r="142" spans="1:58" ht="12" customHeight="1" x14ac:dyDescent="0.25">
      <c r="A142" s="98"/>
      <c r="B142" s="16" t="str">
        <f>IF(OR(B141="",VLOOKUP(B139,NP,20,FALSE)=0),"",IF(LEN(VLOOKUP(B139,NP,20,FALSE))=7,VLOOKUP(B139,NP,20,FALSE),VLOOKUP(B139,NP,20,FALSE)))</f>
        <v/>
      </c>
      <c r="C142" s="39" t="str">
        <f>IF(B141="","",CONCATENATE(VLOOKUP(B139,NP,18,FALSE)," pts - ",VLOOKUP(B139,NP,21,FALSE)))</f>
        <v/>
      </c>
      <c r="D142" s="39"/>
      <c r="E142" s="40"/>
      <c r="F142" s="39"/>
      <c r="G142" s="39"/>
      <c r="H142" s="40"/>
      <c r="I142" s="39"/>
      <c r="J142" s="67">
        <v>44</v>
      </c>
      <c r="K142" s="46" t="s">
        <v>5</v>
      </c>
      <c r="L142" s="46"/>
      <c r="M142" s="47" t="str">
        <f>IF(VLOOKUP(J142,NP,32,FALSE)="","",IF(VLOOKUP(J142,NP,32,FALSE)=0,"",VLOOKUP(J142,NP,32,FALSE)))</f>
        <v/>
      </c>
      <c r="N142" s="48" t="str">
        <f>IF(VLOOKUP(J142,NP,33,FALSE)="","",IF(VLOOKUP(J142,NP,34,FALSE)=2,"",VLOOKUP(J142,NP,34,FALSE)))</f>
        <v/>
      </c>
      <c r="O142" s="48"/>
      <c r="P142" s="49" t="str">
        <f>IF(VLOOKUP(J142,NP,33,FALSE)="","",IF(VLOOKUP(J142,NP,33,FALSE)=0,"",VLOOKUP(J142,NP,33,FALSE)))</f>
        <v/>
      </c>
      <c r="Q142" s="68"/>
      <c r="R142" s="69">
        <f>IF(VLOOKUP(R136,NP,14,FALSE)=0,"",VLOOKUP(R136,NP,14,FALSE))</f>
        <v>89</v>
      </c>
      <c r="S142" s="34" t="str">
        <f>IF(R142="","",CONCATENATE(VLOOKUP(R136,NP,15,FALSE),"  ",VLOOKUP(R136,NP,16,FALSE)))</f>
        <v xml:space="preserve">91-JAFFRES.D/111-TURPIN.L  </v>
      </c>
      <c r="T142" s="34"/>
      <c r="U142" s="35"/>
      <c r="V142" s="34"/>
      <c r="W142" s="34"/>
      <c r="X142" s="35"/>
      <c r="Y142" s="73"/>
      <c r="Z142" s="59"/>
      <c r="AA142" s="28"/>
      <c r="AB142" s="28"/>
      <c r="AC142" s="29"/>
      <c r="AD142" s="28"/>
      <c r="AE142" s="28"/>
      <c r="AF142" s="29"/>
      <c r="AG142" s="28"/>
      <c r="AH142" s="28"/>
      <c r="AI142" s="28"/>
      <c r="AJ142" s="28"/>
      <c r="AK142" s="29"/>
      <c r="AL142" s="28"/>
      <c r="AM142" s="28"/>
      <c r="AN142" s="29"/>
      <c r="AO142" s="28"/>
      <c r="AP142" s="81"/>
      <c r="AQ142" s="77"/>
      <c r="AR142" s="77"/>
      <c r="AS142" s="77"/>
      <c r="AT142" s="77"/>
      <c r="AU142" s="77"/>
      <c r="AV142" s="77"/>
      <c r="AW142" s="77"/>
      <c r="AX142" s="81"/>
      <c r="AY142" s="77"/>
      <c r="AZ142" s="77"/>
      <c r="BA142" s="77"/>
      <c r="BB142" s="77"/>
      <c r="BC142" s="77"/>
      <c r="BD142" s="77"/>
      <c r="BE142" s="77"/>
      <c r="BF142" s="80"/>
    </row>
    <row r="143" spans="1:58" ht="12" customHeight="1" x14ac:dyDescent="0.25">
      <c r="A143" s="98">
        <f>A141+1</f>
        <v>47</v>
      </c>
      <c r="B143" s="33" t="str">
        <f>IF(VLOOKUP(B145,NP,4,FALSE)=0,"",VLOOKUP(B145,NP,4,FALSE))</f>
        <v/>
      </c>
      <c r="C143" s="34" t="str">
        <f>IF(B143="","",CONCATENATE(VLOOKUP(B145,NP,5,FALSE),"  ",VLOOKUP(B145,NP,6,FALSE)))</f>
        <v/>
      </c>
      <c r="D143" s="34"/>
      <c r="E143" s="35"/>
      <c r="F143" s="34"/>
      <c r="G143" s="34"/>
      <c r="H143" s="35"/>
      <c r="I143" s="34"/>
      <c r="J143" s="27"/>
      <c r="K143" s="53"/>
      <c r="L143" s="53"/>
      <c r="M143" s="54"/>
      <c r="N143" s="53"/>
      <c r="O143" s="53"/>
      <c r="P143" s="54"/>
      <c r="Q143" s="53"/>
      <c r="R143" s="66">
        <v>48</v>
      </c>
      <c r="S143" s="56" t="str">
        <f>IF(R142="","",CONCATENATE(VLOOKUP(R136,NP,18,FALSE)," pts - ",VLOOKUP(R136,NP,21,FALSE)))</f>
        <v>2477 pts - ESK ST-POL DE LEON</v>
      </c>
      <c r="T143" s="56"/>
      <c r="U143" s="57"/>
      <c r="V143" s="56"/>
      <c r="W143" s="56"/>
      <c r="X143" s="57"/>
      <c r="Y143" s="56"/>
      <c r="Z143" s="27"/>
      <c r="AA143" s="28"/>
      <c r="AB143" s="28"/>
      <c r="AC143" s="29"/>
      <c r="AD143" s="28"/>
      <c r="AE143" s="28"/>
      <c r="AF143" s="29"/>
      <c r="AG143" s="28"/>
      <c r="AH143" s="28"/>
      <c r="AI143" s="28"/>
      <c r="AJ143" s="28"/>
      <c r="AK143" s="29"/>
      <c r="AL143" s="28"/>
      <c r="AM143" s="28"/>
      <c r="AN143" s="29"/>
      <c r="AO143" s="28"/>
      <c r="AP143" s="81"/>
      <c r="AQ143" s="77"/>
      <c r="AR143" s="77"/>
      <c r="AS143" s="77"/>
      <c r="AT143" s="77"/>
      <c r="AU143" s="77"/>
      <c r="AV143" s="77"/>
      <c r="AW143" s="77"/>
      <c r="AX143" s="78"/>
      <c r="AY143" s="77"/>
      <c r="AZ143" s="77"/>
      <c r="BA143" s="77"/>
      <c r="BB143" s="77"/>
      <c r="BC143" s="77"/>
      <c r="BD143" s="77"/>
      <c r="BE143" s="77"/>
      <c r="BF143" s="80"/>
    </row>
    <row r="144" spans="1:58" ht="12" customHeight="1" x14ac:dyDescent="0.25">
      <c r="A144" s="98"/>
      <c r="B144" s="16" t="str">
        <f>IF(OR(B143="",VLOOKUP(B145,NP,10,FALSE)=0),"",IF(LEN(VLOOKUP(B145,NP,10,FALSE))=7,VLOOKUP(B145,NP,10,FALSE),VLOOKUP(B145,NP,10,FALSE)))</f>
        <v/>
      </c>
      <c r="C144" s="39" t="str">
        <f>IF(B143="","",CONCATENATE(VLOOKUP(B145,NP,8,FALSE)," pts - ",VLOOKUP(B145,NP,11,FALSE)))</f>
        <v/>
      </c>
      <c r="D144" s="39"/>
      <c r="E144" s="40"/>
      <c r="F144" s="39"/>
      <c r="G144" s="39"/>
      <c r="H144" s="40"/>
      <c r="I144" s="39"/>
      <c r="J144" s="59"/>
      <c r="K144" s="53"/>
      <c r="L144" s="53"/>
      <c r="M144" s="54"/>
      <c r="N144" s="53"/>
      <c r="O144" s="53"/>
      <c r="P144" s="54"/>
      <c r="Q144" s="53"/>
      <c r="R144" s="59"/>
      <c r="S144" s="63" t="str">
        <f>IF(R142="","",CONCATENATE(IF(VLOOKUP(J142,NP,23,FALSE)="","",IF(VLOOKUP(J142,NP,12,FALSE)=1,VLOOKUP(J142,NP,23,FALSE),-VLOOKUP(J142,NP,23,FALSE))),IF(VLOOKUP(J142,NP,24,FALSE)="","",CONCATENATE(" / ",IF(VLOOKUP(J142,NP,12,FALSE)=1,VLOOKUP(J142,NP,24,FALSE),-VLOOKUP(J142,NP,24,FALSE)))),IF(VLOOKUP(J142,NP,25,FALSE)="","",CONCATENATE(" / ",IF(VLOOKUP(J142,NP,12,FALSE)=1,VLOOKUP(J142,NP,25,FALSE),-VLOOKUP(J142,NP,25,FALSE)))),IF(VLOOKUP(J142,NP,26,FALSE)="","",CONCATENATE(" / ",IF(VLOOKUP(J142,NP,12,FALSE)=1,VLOOKUP(J142,NP,26,FALSE),-VLOOKUP(J142,NP,26,FALSE)))),IF(VLOOKUP(J142,NP,27,FALSE)="","",CONCATENATE(" / ",IF(VLOOKUP(J142,NP,12,FALSE)=1,VLOOKUP(J142,NP,27,FALSE),-VLOOKUP(J142,NP,27,FALSE)))),IF(VLOOKUP(J142,NP,28)="","",CONCATENATE(" / ",IF(VLOOKUP(J142,NP,12)=1,VLOOKUP(J142,NP,28),-VLOOKUP(J142,NP,28)))),IF(VLOOKUP(J142,NP,29)="","",CONCATENATE(" / ",IF(VLOOKUP(J142,NP,12)=1,VLOOKUP(J142,NP,29),-VLOOKUP(J142,NP,29))))))</f>
        <v/>
      </c>
      <c r="T144" s="63"/>
      <c r="U144" s="64"/>
      <c r="V144" s="63"/>
      <c r="W144" s="63"/>
      <c r="X144" s="64"/>
      <c r="Y144" s="63"/>
      <c r="Z144" s="62"/>
      <c r="AA144" s="28"/>
      <c r="AB144" s="28"/>
      <c r="AC144" s="29"/>
      <c r="AD144" s="28"/>
      <c r="AE144" s="28"/>
      <c r="AF144" s="29"/>
      <c r="AG144" s="28"/>
      <c r="AH144" s="28"/>
      <c r="AI144" s="28"/>
      <c r="AJ144" s="28"/>
      <c r="AK144" s="29"/>
      <c r="AL144" s="28"/>
      <c r="AM144" s="28"/>
      <c r="AN144" s="29"/>
      <c r="AO144" s="28"/>
      <c r="AP144" s="81"/>
      <c r="AQ144" s="77"/>
      <c r="AR144" s="77"/>
      <c r="AS144" s="77"/>
      <c r="AT144" s="77"/>
      <c r="AU144" s="77"/>
      <c r="AV144" s="77"/>
      <c r="AW144" s="77"/>
      <c r="AX144" s="78"/>
      <c r="AY144" s="77"/>
      <c r="AZ144" s="77"/>
      <c r="BA144" s="77"/>
      <c r="BB144" s="77"/>
      <c r="BC144" s="77"/>
      <c r="BD144" s="77"/>
      <c r="BE144" s="77"/>
      <c r="BF144" s="80"/>
    </row>
    <row r="145" spans="1:58" ht="12" customHeight="1" x14ac:dyDescent="0.25">
      <c r="A145" s="98"/>
      <c r="B145" s="45">
        <v>24</v>
      </c>
      <c r="C145" s="46" t="s">
        <v>5</v>
      </c>
      <c r="D145" s="46"/>
      <c r="E145" s="47" t="str">
        <f>IF(VLOOKUP(B145,NP,32,FALSE)="","",IF(VLOOKUP(B145,NP,32,FALSE)=0,"",VLOOKUP(B145,NP,32,FALSE)))</f>
        <v/>
      </c>
      <c r="F145" s="48" t="str">
        <f>IF(VLOOKUP(B145,NP,33,FALSE)="","",IF(VLOOKUP(B145,NP,34,FALSE)=2,"",VLOOKUP(B145,NP,34,FALSE)))</f>
        <v/>
      </c>
      <c r="G145" s="48"/>
      <c r="H145" s="49" t="str">
        <f>IF(VLOOKUP(B145,NP,33,FALSE)="","",IF(VLOOKUP(B145,NP,33,FALSE)=0,"",VLOOKUP(B145,NP,33,FALSE)))</f>
        <v/>
      </c>
      <c r="I145" s="68"/>
      <c r="J145" s="69">
        <f>IF(VLOOKUP(J142,NP,14,FALSE)=0,"",VLOOKUP(J142,NP,14,FALSE))</f>
        <v>68</v>
      </c>
      <c r="K145" s="34" t="str">
        <f>IF(J145="","",CONCATENATE(VLOOKUP(J142,NP,15,FALSE),"  ",VLOOKUP(J142,NP,16,FALSE)))</f>
        <v xml:space="preserve">61-LAGADEC.M/47-RENOULT.A  </v>
      </c>
      <c r="L145" s="34"/>
      <c r="M145" s="35"/>
      <c r="N145" s="34"/>
      <c r="O145" s="34"/>
      <c r="P145" s="35"/>
      <c r="Q145" s="73"/>
      <c r="R145" s="59"/>
      <c r="S145" s="28"/>
      <c r="T145" s="28"/>
      <c r="U145" s="29"/>
      <c r="V145" s="28"/>
      <c r="W145" s="28"/>
      <c r="X145" s="29"/>
      <c r="Y145" s="28"/>
      <c r="Z145" s="27"/>
      <c r="AA145" s="28"/>
      <c r="AB145" s="28"/>
      <c r="AC145" s="29"/>
      <c r="AD145" s="28"/>
      <c r="AE145" s="28"/>
      <c r="AF145" s="29"/>
      <c r="AG145" s="28"/>
      <c r="AH145" s="28"/>
      <c r="AI145" s="28"/>
      <c r="AJ145" s="28"/>
      <c r="AK145" s="29"/>
      <c r="AL145" s="28"/>
      <c r="AM145" s="28"/>
      <c r="AN145" s="29"/>
      <c r="AO145" s="28"/>
      <c r="AP145" s="81"/>
      <c r="AQ145" s="77"/>
      <c r="AR145" s="77"/>
      <c r="AS145" s="77"/>
      <c r="AT145" s="77"/>
      <c r="AU145" s="77"/>
      <c r="AV145" s="77"/>
      <c r="AW145" s="77"/>
      <c r="AX145" s="81"/>
      <c r="AY145" s="77"/>
      <c r="AZ145" s="77"/>
      <c r="BA145" s="77"/>
      <c r="BB145" s="77"/>
      <c r="BC145" s="77"/>
      <c r="BD145" s="77"/>
      <c r="BE145" s="77"/>
      <c r="BF145" s="80"/>
    </row>
    <row r="146" spans="1:58" ht="12" customHeight="1" x14ac:dyDescent="0.25">
      <c r="A146" s="98"/>
      <c r="B146" s="28"/>
      <c r="C146" s="53"/>
      <c r="D146" s="53"/>
      <c r="E146" s="54"/>
      <c r="F146" s="53"/>
      <c r="G146" s="53"/>
      <c r="H146" s="54"/>
      <c r="I146" s="53"/>
      <c r="J146" s="66">
        <v>48</v>
      </c>
      <c r="K146" s="56" t="str">
        <f>IF(J145="","",CONCATENATE(VLOOKUP(J142,NP,18,FALSE)," pts - ",VLOOKUP(J142,NP,21,FALSE)))</f>
        <v>3047 pts - TTC BREST RECOUVRANCE</v>
      </c>
      <c r="L146" s="56"/>
      <c r="M146" s="57"/>
      <c r="N146" s="56"/>
      <c r="O146" s="56"/>
      <c r="P146" s="57"/>
      <c r="Q146" s="56"/>
      <c r="R146" s="27"/>
      <c r="S146" s="28"/>
      <c r="T146" s="28"/>
      <c r="U146" s="29"/>
      <c r="V146" s="28"/>
      <c r="W146" s="28"/>
      <c r="X146" s="29"/>
      <c r="Y146" s="28"/>
      <c r="Z146" s="27"/>
      <c r="AA146" s="28"/>
      <c r="AB146" s="28"/>
      <c r="AC146" s="29"/>
      <c r="AD146" s="28"/>
      <c r="AE146" s="28"/>
      <c r="AF146" s="29"/>
      <c r="AG146" s="28"/>
      <c r="AH146" s="28"/>
      <c r="AI146" s="28"/>
      <c r="AJ146" s="28"/>
      <c r="AK146" s="29"/>
      <c r="AL146" s="28"/>
      <c r="AM146" s="28"/>
      <c r="AN146" s="29"/>
      <c r="AO146" s="28"/>
      <c r="AP146" s="81"/>
      <c r="AQ146" s="77"/>
      <c r="AR146" s="77"/>
      <c r="AS146" s="77"/>
      <c r="AT146" s="77"/>
      <c r="AU146" s="77"/>
      <c r="AV146" s="77"/>
      <c r="AW146" s="77"/>
      <c r="AX146" s="81"/>
      <c r="AY146" s="77"/>
      <c r="AZ146" s="77"/>
      <c r="BA146" s="77"/>
      <c r="BB146" s="77"/>
      <c r="BC146" s="77"/>
      <c r="BD146" s="77"/>
      <c r="BE146" s="77"/>
      <c r="BF146" s="80"/>
    </row>
    <row r="147" spans="1:58" ht="12" customHeight="1" x14ac:dyDescent="0.25">
      <c r="A147" s="103">
        <f>A143+1</f>
        <v>48</v>
      </c>
      <c r="B147" s="33">
        <f>IF(VLOOKUP(B145,NP,14,FALSE)=0,"",VLOOKUP(B145,NP,14,FALSE))</f>
        <v>68</v>
      </c>
      <c r="C147" s="34" t="str">
        <f>IF(B147="","",CONCATENATE(VLOOKUP(B145,NP,15,FALSE),"  ",VLOOKUP(B145,NP,16,FALSE)))</f>
        <v xml:space="preserve">61-LAGADEC.M/47-RENOULT.A  </v>
      </c>
      <c r="D147" s="34"/>
      <c r="E147" s="35"/>
      <c r="F147" s="34"/>
      <c r="G147" s="34"/>
      <c r="H147" s="35"/>
      <c r="I147" s="34"/>
      <c r="J147" s="59"/>
      <c r="K147" s="63" t="str">
        <f>IF(J145="","",CONCATENATE(IF(VLOOKUP(B145,NP,23,FALSE)="","",IF(VLOOKUP(B145,NP,12,FALSE)=1,VLOOKUP(B145,NP,23,FALSE),-VLOOKUP(B145,NP,23,FALSE))),IF(VLOOKUP(B145,NP,24,FALSE)="","",CONCATENATE(" / ",IF(VLOOKUP(B145,NP,12,FALSE)=1,VLOOKUP(B145,NP,24,FALSE),-VLOOKUP(B145,NP,24,FALSE)))),IF(VLOOKUP(B145,NP,25,FALSE)="","",CONCATENATE(" / ",IF(VLOOKUP(B145,NP,12,FALSE)=1,VLOOKUP(B145,NP,25,FALSE),-VLOOKUP(B145,NP,25,FALSE)))),IF(VLOOKUP(B145,NP,26,FALSE)="","",CONCATENATE(" / ",IF(VLOOKUP(B145,NP,12,FALSE)=1,VLOOKUP(B145,NP,26,FALSE),-VLOOKUP(B145,NP,26,FALSE)))),IF(VLOOKUP(B145,NP,27,FALSE)="","",CONCATENATE(" / ",IF(VLOOKUP(B145,NP,12,FALSE)=1,VLOOKUP(B145,NP,27,FALSE),-VLOOKUP(B145,NP,27,FALSE)))),IF(VLOOKUP(B145,NP,28)="","",CONCATENATE(" / ",IF(VLOOKUP(B145,NP,12)=1,VLOOKUP(B145,NP,28),-VLOOKUP(B145,NP,28)))),IF(VLOOKUP(B145,NP,29)="","",CONCATENATE(" / ",IF(VLOOKUP(B145,NP,12)=1,VLOOKUP(B145,NP,29),-VLOOKUP(B145,NP,29))))))</f>
        <v/>
      </c>
      <c r="L147" s="63"/>
      <c r="M147" s="64"/>
      <c r="N147" s="63"/>
      <c r="O147" s="63"/>
      <c r="P147" s="64"/>
      <c r="Q147" s="63"/>
      <c r="R147" s="62"/>
      <c r="S147" s="28"/>
      <c r="T147" s="28"/>
      <c r="U147" s="29"/>
      <c r="V147" s="28"/>
      <c r="W147" s="28"/>
      <c r="X147" s="29"/>
      <c r="Y147" s="28"/>
      <c r="Z147" s="27"/>
      <c r="AA147" s="28"/>
      <c r="AB147" s="28"/>
      <c r="AC147" s="29"/>
      <c r="AD147" s="28"/>
      <c r="AE147" s="28"/>
      <c r="AF147" s="29"/>
      <c r="AG147" s="28"/>
      <c r="AH147" s="28"/>
      <c r="AI147" s="28"/>
      <c r="AJ147" s="28"/>
      <c r="AK147" s="29"/>
      <c r="AL147" s="28"/>
      <c r="AM147" s="28"/>
      <c r="AN147" s="29"/>
      <c r="AO147" s="28"/>
      <c r="AP147" s="81"/>
      <c r="AQ147" s="77"/>
      <c r="AR147" s="77"/>
      <c r="AS147" s="77"/>
      <c r="AT147" s="77"/>
      <c r="AU147" s="77"/>
      <c r="AV147" s="77"/>
      <c r="AW147" s="77"/>
      <c r="AX147" s="81"/>
      <c r="AY147" s="77"/>
      <c r="AZ147" s="77"/>
      <c r="BA147" s="77"/>
      <c r="BB147" s="77"/>
      <c r="BC147" s="77"/>
      <c r="BD147" s="77"/>
      <c r="BE147" s="77"/>
      <c r="BF147" s="80"/>
    </row>
    <row r="148" spans="1:58" ht="12" customHeight="1" x14ac:dyDescent="0.25">
      <c r="A148" s="98"/>
      <c r="B148" s="16" t="str">
        <f>IF(OR(B147="",VLOOKUP(B145,NP,20,FALSE)=0),"",IF(LEN(VLOOKUP(B145,NP,20,FALSE))=7,VLOOKUP(B145,NP,20,FALSE),VLOOKUP(B145,NP,20,FALSE)))</f>
        <v>03290285</v>
      </c>
      <c r="C148" s="39" t="str">
        <f>IF(B147="","",CONCATENATE(VLOOKUP(B145,NP,18,FALSE)," pts - ",VLOOKUP(B145,NP,21,FALSE)))</f>
        <v>3047 pts - TTC BREST RECOUVRANCE</v>
      </c>
      <c r="D148" s="39"/>
      <c r="E148" s="40"/>
      <c r="F148" s="39"/>
      <c r="G148" s="39"/>
      <c r="H148" s="40"/>
      <c r="I148" s="39"/>
      <c r="J148" s="27"/>
      <c r="K148" s="28"/>
      <c r="L148" s="28"/>
      <c r="M148" s="29"/>
      <c r="N148" s="28"/>
      <c r="O148" s="28"/>
      <c r="P148" s="29"/>
      <c r="Q148" s="28"/>
      <c r="R148" s="27"/>
      <c r="S148" s="28"/>
      <c r="T148" s="28"/>
      <c r="U148" s="29"/>
      <c r="V148" s="28"/>
      <c r="W148" s="28"/>
      <c r="X148" s="29"/>
      <c r="Y148" s="28"/>
      <c r="Z148" s="27"/>
      <c r="AA148" s="28"/>
      <c r="AB148" s="28"/>
      <c r="AC148" s="29"/>
      <c r="AD148" s="28"/>
      <c r="AE148" s="28"/>
      <c r="AF148" s="29"/>
      <c r="AG148" s="28"/>
      <c r="AH148" s="67">
        <v>62</v>
      </c>
      <c r="AI148" s="46" t="s">
        <v>5</v>
      </c>
      <c r="AJ148" s="46"/>
      <c r="AK148" s="47" t="str">
        <f>IF(VLOOKUP(AH148,NP,32,FALSE)="","",IF(VLOOKUP(AH148,NP,32,FALSE)=0,"",VLOOKUP(AH148,NP,32,FALSE)))</f>
        <v/>
      </c>
      <c r="AL148" s="48" t="str">
        <f>IF(VLOOKUP(AH148,NP,33,FALSE)="","",IF(VLOOKUP(AH148,NP,34,FALSE)=2,"",VLOOKUP(AH148,NP,34,FALSE)))</f>
        <v/>
      </c>
      <c r="AM148" s="48"/>
      <c r="AN148" s="49" t="str">
        <f>IF(VLOOKUP(AH148,NP,33,FALSE)="","",IF(VLOOKUP(AH148,NP,33,FALSE)=0,"",VLOOKUP(AH148,NP,33,FALSE)))</f>
        <v/>
      </c>
      <c r="AO148" s="68"/>
      <c r="AP148" s="69">
        <f>IF(VLOOKUP(AP100,NP,14,FALSE)=0,"",VLOOKUP(AP100,NP,14,FALSE))</f>
        <v>63</v>
      </c>
      <c r="AQ148" s="34" t="str">
        <f>IF(AP148="","",CONCATENATE(VLOOKUP(AP100,NP,15,FALSE),"  ",VLOOKUP(AP100,NP,16,FALSE)))</f>
        <v xml:space="preserve">39-QUENET.G/33-BARTHELEMY.N  </v>
      </c>
      <c r="AR148" s="34"/>
      <c r="AS148" s="34"/>
      <c r="AT148" s="34"/>
      <c r="AU148" s="34"/>
      <c r="AV148" s="34"/>
      <c r="AW148" s="73"/>
      <c r="AX148" s="81"/>
      <c r="AY148" s="76"/>
      <c r="AZ148" s="76"/>
      <c r="BA148" s="76"/>
      <c r="BB148" s="76"/>
      <c r="BC148" s="76"/>
      <c r="BD148" s="76"/>
      <c r="BE148" s="76"/>
      <c r="BF148" s="85"/>
    </row>
    <row r="149" spans="1:58" ht="12" customHeight="1" x14ac:dyDescent="0.25">
      <c r="A149" s="103">
        <f>A147+1</f>
        <v>49</v>
      </c>
      <c r="B149" s="33">
        <f>IF(VLOOKUP(B151,NP,4,FALSE)=0,"",VLOOKUP(B151,NP,4,FALSE))</f>
        <v>69</v>
      </c>
      <c r="C149" s="34" t="str">
        <f>IF(B149="","",CONCATENATE(VLOOKUP(B151,NP,5,FALSE),"  ",VLOOKUP(B151,NP,6,FALSE)))</f>
        <v xml:space="preserve">49-L'HELGOUARC'H.O/62-CARETTE.L  </v>
      </c>
      <c r="D149" s="34"/>
      <c r="E149" s="35"/>
      <c r="F149" s="34"/>
      <c r="G149" s="34"/>
      <c r="H149" s="35"/>
      <c r="I149" s="34"/>
      <c r="J149" s="27"/>
      <c r="K149" s="28"/>
      <c r="L149" s="28"/>
      <c r="M149" s="29"/>
      <c r="N149" s="28"/>
      <c r="O149" s="28"/>
      <c r="P149" s="29"/>
      <c r="Q149" s="28"/>
      <c r="R149" s="27"/>
      <c r="S149" s="28"/>
      <c r="T149" s="28"/>
      <c r="U149" s="29"/>
      <c r="V149" s="28"/>
      <c r="W149" s="28"/>
      <c r="X149" s="29"/>
      <c r="Y149" s="28"/>
      <c r="Z149" s="27"/>
      <c r="AA149" s="28"/>
      <c r="AB149" s="28"/>
      <c r="AC149" s="29"/>
      <c r="AD149" s="28"/>
      <c r="AE149" s="28"/>
      <c r="AF149" s="29"/>
      <c r="AG149" s="28"/>
      <c r="AH149" s="27"/>
      <c r="AI149" s="28"/>
      <c r="AJ149" s="28"/>
      <c r="AK149" s="29"/>
      <c r="AL149" s="28"/>
      <c r="AM149" s="28"/>
      <c r="AN149" s="29"/>
      <c r="AO149" s="28"/>
      <c r="AP149" s="66">
        <v>64</v>
      </c>
      <c r="AQ149" s="56" t="str">
        <f>IF(AP148="","",CONCATENATE(VLOOKUP(AP100,NP,18,FALSE)," pts - ",VLOOKUP(AP100,NP,21,FALSE)))</f>
        <v>3326 pts - RP FOUESNANT</v>
      </c>
      <c r="AR149" s="56"/>
      <c r="AS149" s="56"/>
      <c r="AT149" s="56"/>
      <c r="AU149" s="56"/>
      <c r="AV149" s="56"/>
      <c r="AW149" s="56"/>
      <c r="AX149" s="79"/>
      <c r="AY149" s="79"/>
      <c r="AZ149" s="79"/>
      <c r="BA149" s="79"/>
      <c r="BB149" s="79"/>
      <c r="BC149" s="79"/>
      <c r="BD149" s="79"/>
      <c r="BE149" s="79"/>
      <c r="BF149" s="80"/>
    </row>
    <row r="150" spans="1:58" ht="12" customHeight="1" x14ac:dyDescent="0.25">
      <c r="A150" s="98"/>
      <c r="B150" s="16" t="str">
        <f>IF(OR(B149="",VLOOKUP(B151,NP,10,FALSE)=0),"",IF(LEN(VLOOKUP(B151,NP,10,FALSE))=7,VLOOKUP(B151,NP,10,FALSE),VLOOKUP(B151,NP,10,FALSE)))</f>
        <v>03290291</v>
      </c>
      <c r="C150" s="39" t="str">
        <f>IF(B149="","",CONCATENATE(VLOOKUP(B151,NP,8,FALSE)," pts - ",VLOOKUP(B151,NP,11,FALSE)))</f>
        <v>3031 pts - PLOGONNEC SPORT TENNIS DE TABLE</v>
      </c>
      <c r="D150" s="39"/>
      <c r="E150" s="40"/>
      <c r="F150" s="39"/>
      <c r="G150" s="39"/>
      <c r="H150" s="40"/>
      <c r="I150" s="39"/>
      <c r="J150" s="66">
        <v>49</v>
      </c>
      <c r="K150" s="28"/>
      <c r="L150" s="28"/>
      <c r="M150" s="29"/>
      <c r="N150" s="28"/>
      <c r="O150" s="28"/>
      <c r="P150" s="29"/>
      <c r="Q150" s="28"/>
      <c r="R150" s="27"/>
      <c r="S150" s="28"/>
      <c r="T150" s="28"/>
      <c r="U150" s="29"/>
      <c r="V150" s="28"/>
      <c r="W150" s="28"/>
      <c r="X150" s="29"/>
      <c r="Y150" s="28"/>
      <c r="Z150" s="27"/>
      <c r="AA150" s="28"/>
      <c r="AB150" s="28"/>
      <c r="AC150" s="29"/>
      <c r="AD150" s="28"/>
      <c r="AE150" s="28"/>
      <c r="AF150" s="29"/>
      <c r="AG150" s="28"/>
      <c r="AH150" s="27"/>
      <c r="AI150" s="28"/>
      <c r="AJ150" s="28"/>
      <c r="AK150" s="29"/>
      <c r="AL150" s="28"/>
      <c r="AM150" s="28"/>
      <c r="AN150" s="29"/>
      <c r="AO150" s="28"/>
      <c r="AP150" s="59"/>
      <c r="AQ150" s="63" t="str">
        <f>IF(AP148="","",CONCATENATE(IF(VLOOKUP(AH148,NP,23,FALSE)="","",IF(VLOOKUP(AH148,NP,12,FALSE)=1,VLOOKUP(AH148,NP,23,FALSE),-VLOOKUP(AH148,NP,23,FALSE))),IF(VLOOKUP(AH148,NP,24,FALSE)="","",CONCATENATE(" / ",IF(VLOOKUP(AH148,NP,12,FALSE)=1,VLOOKUP(AH148,NP,24,FALSE),-VLOOKUP(AH148,NP,24,FALSE)))),IF(VLOOKUP(AH148,NP,25,FALSE)="","",CONCATENATE(" / ",IF(VLOOKUP(AH148,NP,12,FALSE)=1,VLOOKUP(AH148,NP,25,FALSE),-VLOOKUP(AH148,NP,25,FALSE)))),IF(VLOOKUP(AH148,NP,26,FALSE)="","",CONCATENATE(" / ",IF(VLOOKUP(AH148,NP,12,FALSE)=1,VLOOKUP(AH148,NP,26,FALSE),-VLOOKUP(AH148,NP,26,FALSE)))),IF(VLOOKUP(AH148,NP,27,FALSE)="","",CONCATENATE(" / ",IF(VLOOKUP(AH148,NP,12,FALSE)=1,VLOOKUP(AH148,NP,27,FALSE),-VLOOKUP(AH148,NP,27,FALSE)))),IF(VLOOKUP(AH148,NP,28)="","",CONCATENATE(" / ",IF(VLOOKUP(AH148,NP,12)=1,VLOOKUP(AH148,NP,28),-VLOOKUP(AH148,NP,28)))),IF(VLOOKUP(AH148,NP,29)="","",CONCATENATE(" / ",IF(VLOOKUP(AH148,NP,12)=1,VLOOKUP(AH148,NP,29),-VLOOKUP(AH148,NP,29))))))</f>
        <v/>
      </c>
      <c r="AR150" s="63"/>
      <c r="AS150" s="63"/>
      <c r="AT150" s="63"/>
      <c r="AU150" s="63"/>
      <c r="AV150" s="63"/>
      <c r="AW150" s="63"/>
      <c r="AX150" s="79"/>
      <c r="AY150" s="79"/>
      <c r="AZ150" s="79"/>
      <c r="BA150" s="79"/>
      <c r="BB150" s="79"/>
      <c r="BC150" s="79"/>
      <c r="BD150" s="79"/>
      <c r="BE150" s="79"/>
    </row>
    <row r="151" spans="1:58" ht="12" customHeight="1" x14ac:dyDescent="0.25">
      <c r="A151" s="98"/>
      <c r="B151" s="45">
        <v>25</v>
      </c>
      <c r="C151" s="46" t="s">
        <v>5</v>
      </c>
      <c r="D151" s="46"/>
      <c r="E151" s="47" t="str">
        <f>IF(VLOOKUP(B151,NP,32,FALSE)="","",IF(VLOOKUP(B151,NP,32,FALSE)=0,"",VLOOKUP(B151,NP,32,FALSE)))</f>
        <v/>
      </c>
      <c r="F151" s="48" t="str">
        <f>IF(VLOOKUP(B151,NP,33,FALSE)="","",IF(VLOOKUP(B151,NP,34,FALSE)=2,"",VLOOKUP(B151,NP,34,FALSE)))</f>
        <v/>
      </c>
      <c r="G151" s="48"/>
      <c r="H151" s="49" t="str">
        <f>IF(VLOOKUP(B151,NP,33,FALSE)="","",IF(VLOOKUP(B151,NP,33,FALSE)=0,"",VLOOKUP(B151,NP,33,FALSE)))</f>
        <v/>
      </c>
      <c r="I151" s="68"/>
      <c r="J151" s="69">
        <f>IF(VLOOKUP(J154,NP,4,FALSE)=0,"",VLOOKUP(J154,NP,4,FALSE))</f>
        <v>69</v>
      </c>
      <c r="K151" s="34" t="str">
        <f>IF(J151="","",CONCATENATE(VLOOKUP(J154,NP,5,FALSE),"  ",VLOOKUP(J154,NP,6,FALSE)))</f>
        <v xml:space="preserve">49-L'HELGOUARC'H.O/62-CARETTE.L  </v>
      </c>
      <c r="L151" s="34"/>
      <c r="M151" s="35"/>
      <c r="N151" s="34"/>
      <c r="O151" s="34"/>
      <c r="P151" s="35"/>
      <c r="Q151" s="34"/>
      <c r="R151" s="27"/>
      <c r="S151" s="28"/>
      <c r="T151" s="28"/>
      <c r="U151" s="29"/>
      <c r="V151" s="28"/>
      <c r="W151" s="28"/>
      <c r="X151" s="29"/>
      <c r="Y151" s="28"/>
      <c r="Z151" s="27"/>
      <c r="AA151" s="28"/>
      <c r="AB151" s="28"/>
      <c r="AC151" s="29"/>
      <c r="AD151" s="28"/>
      <c r="AE151" s="28"/>
      <c r="AF151" s="29"/>
      <c r="AG151" s="28"/>
      <c r="AH151" s="27"/>
      <c r="AI151" s="28"/>
      <c r="AJ151" s="28"/>
      <c r="AK151" s="29"/>
      <c r="AL151" s="28"/>
      <c r="AM151" s="28"/>
      <c r="AN151" s="29"/>
      <c r="AO151" s="28"/>
      <c r="AP151" s="43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8" ht="12" customHeight="1" x14ac:dyDescent="0.25">
      <c r="A152" s="98"/>
      <c r="B152" s="28"/>
      <c r="C152" s="53"/>
      <c r="D152" s="53"/>
      <c r="E152" s="54"/>
      <c r="F152" s="53"/>
      <c r="G152" s="53"/>
      <c r="H152" s="54"/>
      <c r="I152" s="53"/>
      <c r="J152" s="43"/>
      <c r="K152" s="56" t="str">
        <f>IF(J151="","",CONCATENATE(VLOOKUP(J154,NP,8,FALSE)," pts - ",VLOOKUP(J154,NP,11,FALSE)))</f>
        <v>3031 pts - PLOGONNEC SPORT TENNIS DE TABLE</v>
      </c>
      <c r="L152" s="56"/>
      <c r="M152" s="57"/>
      <c r="N152" s="56"/>
      <c r="O152" s="56"/>
      <c r="P152" s="57"/>
      <c r="Q152" s="58"/>
      <c r="R152" s="59"/>
      <c r="S152" s="28"/>
      <c r="T152" s="28"/>
      <c r="U152" s="29"/>
      <c r="V152" s="28"/>
      <c r="W152" s="28"/>
      <c r="X152" s="29"/>
      <c r="Y152" s="28"/>
      <c r="Z152" s="27"/>
      <c r="AA152" s="28"/>
      <c r="AB152" s="28"/>
      <c r="AC152" s="29"/>
      <c r="AD152" s="28"/>
      <c r="AE152" s="28"/>
      <c r="AF152" s="29"/>
      <c r="AG152" s="28"/>
      <c r="AH152" s="27"/>
      <c r="AI152" s="28"/>
      <c r="AJ152" s="28"/>
      <c r="AK152" s="29"/>
      <c r="AL152" s="28"/>
      <c r="AM152" s="28"/>
      <c r="AN152" s="29"/>
      <c r="AO152" s="28"/>
      <c r="AP152" s="43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8" ht="12" customHeight="1" x14ac:dyDescent="0.25">
      <c r="A153" s="98">
        <f>A149+1</f>
        <v>50</v>
      </c>
      <c r="B153" s="33" t="str">
        <f>IF(VLOOKUP(B151,NP,14,FALSE)=0,"",VLOOKUP(B151,NP,14,FALSE))</f>
        <v/>
      </c>
      <c r="C153" s="34" t="str">
        <f>IF(B153="","",CONCATENATE(VLOOKUP(B151,NP,15,FALSE),"  ",VLOOKUP(B151,NP,16,FALSE)))</f>
        <v/>
      </c>
      <c r="D153" s="34"/>
      <c r="E153" s="35"/>
      <c r="F153" s="34"/>
      <c r="G153" s="34"/>
      <c r="H153" s="35"/>
      <c r="I153" s="34"/>
      <c r="J153" s="59"/>
      <c r="K153" s="63" t="str">
        <f>IF(J151="","",CONCATENATE(IF(VLOOKUP(B151,NP,23,FALSE)="","",IF(VLOOKUP(B151,NP,12,FALSE)=1,VLOOKUP(B151,NP,23,FALSE),-VLOOKUP(B151,NP,23,FALSE))),IF(VLOOKUP(B151,NP,24,FALSE)="","",CONCATENATE(" / ",IF(VLOOKUP(B151,NP,12,FALSE)=1,VLOOKUP(B151,NP,24,FALSE),-VLOOKUP(B151,NP,24,FALSE)))),IF(VLOOKUP(B151,NP,25,FALSE)="","",CONCATENATE(" / ",IF(VLOOKUP(B151,NP,12,FALSE)=1,VLOOKUP(B151,NP,25,FALSE),-VLOOKUP(B151,NP,25,FALSE)))),IF(VLOOKUP(B151,NP,26,FALSE)="","",CONCATENATE(" / ",IF(VLOOKUP(B151,NP,12,FALSE)=1,VLOOKUP(B151,NP,26,FALSE),-VLOOKUP(B151,NP,26,FALSE)))),IF(VLOOKUP(B151,NP,27,FALSE)="","",CONCATENATE(" / ",IF(VLOOKUP(B151,NP,12,FALSE)=1,VLOOKUP(B151,NP,27,FALSE),-VLOOKUP(B151,NP,27,FALSE)))),IF(VLOOKUP(B151,NP,28)="","",CONCATENATE(" / ",IF(VLOOKUP(B151,NP,12)=1,VLOOKUP(B151,NP,28),-VLOOKUP(B151,NP,28)))),IF(VLOOKUP(B151,NP,29)="","",CONCATENATE(" / ",IF(VLOOKUP(B151,NP,12)=1,VLOOKUP(B151,NP,29),-VLOOKUP(B151,NP,29))))))</f>
        <v/>
      </c>
      <c r="L153" s="63"/>
      <c r="M153" s="64"/>
      <c r="N153" s="63"/>
      <c r="O153" s="63"/>
      <c r="P153" s="64"/>
      <c r="Q153" s="65"/>
      <c r="R153" s="66">
        <v>49</v>
      </c>
      <c r="S153" s="28"/>
      <c r="T153" s="28"/>
      <c r="U153" s="29"/>
      <c r="V153" s="28"/>
      <c r="W153" s="28"/>
      <c r="X153" s="29"/>
      <c r="Y153" s="28"/>
      <c r="Z153" s="27"/>
      <c r="AA153" s="28"/>
      <c r="AB153" s="28"/>
      <c r="AC153" s="29"/>
      <c r="AD153" s="28"/>
      <c r="AE153" s="28"/>
      <c r="AF153" s="29"/>
      <c r="AG153" s="28"/>
      <c r="AH153" s="27"/>
      <c r="AI153" s="28"/>
      <c r="AJ153" s="28"/>
      <c r="AK153" s="29"/>
      <c r="AL153" s="28"/>
      <c r="AM153" s="28"/>
      <c r="AN153" s="29"/>
      <c r="AO153" s="28"/>
      <c r="AP153" s="43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8" ht="12" customHeight="1" x14ac:dyDescent="0.25">
      <c r="A154" s="98"/>
      <c r="B154" s="16" t="str">
        <f>IF(OR(B153="",VLOOKUP(B151,NP,20,FALSE)=0),"",IF(LEN(VLOOKUP(B151,NP,20,FALSE))=7,VLOOKUP(B151,NP,20,FALSE),VLOOKUP(B151,NP,20,FALSE)))</f>
        <v/>
      </c>
      <c r="C154" s="39" t="str">
        <f>IF(B153="","",CONCATENATE(VLOOKUP(B151,NP,18,FALSE)," pts - ",VLOOKUP(B151,NP,21,FALSE)))</f>
        <v/>
      </c>
      <c r="D154" s="39"/>
      <c r="E154" s="40"/>
      <c r="F154" s="39"/>
      <c r="G154" s="39"/>
      <c r="H154" s="40"/>
      <c r="I154" s="39"/>
      <c r="J154" s="67">
        <v>45</v>
      </c>
      <c r="K154" s="46" t="s">
        <v>5</v>
      </c>
      <c r="L154" s="46"/>
      <c r="M154" s="47" t="str">
        <f>IF(VLOOKUP(J154,NP,32,FALSE)="","",IF(VLOOKUP(J154,NP,32,FALSE)=0,"",VLOOKUP(J154,NP,32,FALSE)))</f>
        <v/>
      </c>
      <c r="N154" s="48" t="str">
        <f>IF(VLOOKUP(J154,NP,33,FALSE)="","",IF(VLOOKUP(J154,NP,34,FALSE)=2,"",VLOOKUP(J154,NP,34,FALSE)))</f>
        <v/>
      </c>
      <c r="O154" s="48"/>
      <c r="P154" s="49" t="str">
        <f>IF(VLOOKUP(J154,NP,33,FALSE)="","",IF(VLOOKUP(J154,NP,33,FALSE)=0,"",VLOOKUP(J154,NP,33,FALSE)))</f>
        <v/>
      </c>
      <c r="Q154" s="68"/>
      <c r="R154" s="69">
        <f>IF(VLOOKUP(R160,NP,4,FALSE)=0,"",VLOOKUP(R160,NP,4,FALSE))</f>
        <v>69</v>
      </c>
      <c r="S154" s="34" t="str">
        <f>IF(R154="","",CONCATENATE(VLOOKUP(R160,NP,5,FALSE),"  ",VLOOKUP(R160,NP,6,FALSE)))</f>
        <v xml:space="preserve">49-L'HELGOUARC'H.O/62-CARETTE.L  </v>
      </c>
      <c r="T154" s="34"/>
      <c r="U154" s="35"/>
      <c r="V154" s="34"/>
      <c r="W154" s="34"/>
      <c r="X154" s="35"/>
      <c r="Y154" s="34"/>
      <c r="Z154" s="27"/>
      <c r="AA154" s="28"/>
      <c r="AB154" s="28"/>
      <c r="AC154" s="29"/>
      <c r="AD154" s="28"/>
      <c r="AE154" s="28"/>
      <c r="AF154" s="29"/>
      <c r="AG154" s="28"/>
      <c r="AH154" s="27"/>
      <c r="AI154" s="28"/>
      <c r="AJ154" s="28"/>
      <c r="AK154" s="29"/>
      <c r="AL154" s="28"/>
      <c r="AM154" s="28"/>
      <c r="AN154" s="29"/>
      <c r="AO154" s="28"/>
      <c r="AP154" s="43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8" ht="12" customHeight="1" x14ac:dyDescent="0.25">
      <c r="A155" s="98">
        <f>A153+1</f>
        <v>51</v>
      </c>
      <c r="B155" s="33" t="str">
        <f>IF(VLOOKUP(B157,NP,4,FALSE)=0,"",VLOOKUP(B157,NP,4,FALSE))</f>
        <v/>
      </c>
      <c r="C155" s="34" t="str">
        <f>IF(B155="","",CONCATENATE(VLOOKUP(B157,NP,5,FALSE),"  ",VLOOKUP(B157,NP,6,FALSE)))</f>
        <v/>
      </c>
      <c r="D155" s="34"/>
      <c r="E155" s="35"/>
      <c r="F155" s="34"/>
      <c r="G155" s="34"/>
      <c r="H155" s="35"/>
      <c r="I155" s="34"/>
      <c r="J155" s="27"/>
      <c r="K155" s="53"/>
      <c r="L155" s="53"/>
      <c r="M155" s="54"/>
      <c r="N155" s="53"/>
      <c r="O155" s="53"/>
      <c r="P155" s="54"/>
      <c r="Q155" s="53"/>
      <c r="R155" s="43"/>
      <c r="S155" s="56" t="str">
        <f>IF(R154="","",CONCATENATE(VLOOKUP(R160,NP,8,FALSE)," pts - ",VLOOKUP(R160,NP,11,FALSE)))</f>
        <v>3031 pts - PLOGONNEC SPORT TENNIS DE TABLE</v>
      </c>
      <c r="T155" s="56"/>
      <c r="U155" s="57"/>
      <c r="V155" s="56"/>
      <c r="W155" s="56"/>
      <c r="X155" s="57"/>
      <c r="Y155" s="58"/>
      <c r="Z155" s="59"/>
      <c r="AA155" s="28"/>
      <c r="AB155" s="28"/>
      <c r="AC155" s="29"/>
      <c r="AD155" s="28"/>
      <c r="AE155" s="28"/>
      <c r="AF155" s="29"/>
      <c r="AG155" s="28"/>
      <c r="AH155" s="27"/>
      <c r="AI155" s="28"/>
      <c r="AJ155" s="28"/>
      <c r="AK155" s="29"/>
      <c r="AL155" s="28"/>
      <c r="AM155" s="28"/>
      <c r="AN155" s="29"/>
      <c r="AO155" s="28"/>
      <c r="AP155" s="43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8" ht="12" customHeight="1" x14ac:dyDescent="0.25">
      <c r="A156" s="98"/>
      <c r="B156" s="16" t="str">
        <f>IF(OR(B155="",VLOOKUP(B157,NP,10,FALSE)=0),"",IF(LEN(VLOOKUP(B157,NP,10,FALSE))=7,VLOOKUP(B157,NP,10,FALSE),VLOOKUP(B157,NP,10,FALSE)))</f>
        <v/>
      </c>
      <c r="C156" s="39" t="str">
        <f>IF(B155="","",CONCATENATE(VLOOKUP(B157,NP,8,FALSE)," pts - ",VLOOKUP(B157,NP,11,FALSE)))</f>
        <v/>
      </c>
      <c r="D156" s="39"/>
      <c r="E156" s="40"/>
      <c r="F156" s="39"/>
      <c r="G156" s="39"/>
      <c r="H156" s="40"/>
      <c r="I156" s="39"/>
      <c r="J156" s="59"/>
      <c r="K156" s="53"/>
      <c r="L156" s="53"/>
      <c r="M156" s="54"/>
      <c r="N156" s="53"/>
      <c r="O156" s="53"/>
      <c r="P156" s="54"/>
      <c r="Q156" s="53"/>
      <c r="R156" s="59"/>
      <c r="S156" s="63" t="str">
        <f>IF(R154="","",CONCATENATE(IF(VLOOKUP(J154,NP,23,FALSE)="","",IF(VLOOKUP(J154,NP,12,FALSE)=1,VLOOKUP(J154,NP,23,FALSE),-VLOOKUP(J154,NP,23,FALSE))),IF(VLOOKUP(J154,NP,24,FALSE)="","",CONCATENATE(" / ",IF(VLOOKUP(J154,NP,12,FALSE)=1,VLOOKUP(J154,NP,24,FALSE),-VLOOKUP(J154,NP,24,FALSE)))),IF(VLOOKUP(J154,NP,25,FALSE)="","",CONCATENATE(" / ",IF(VLOOKUP(J154,NP,12,FALSE)=1,VLOOKUP(J154,NP,25,FALSE),-VLOOKUP(J154,NP,25,FALSE)))),IF(VLOOKUP(J154,NP,26,FALSE)="","",CONCATENATE(" / ",IF(VLOOKUP(J154,NP,12,FALSE)=1,VLOOKUP(J154,NP,26,FALSE),-VLOOKUP(J154,NP,26,FALSE)))),IF(VLOOKUP(J154,NP,27,FALSE)="","",CONCATENATE(" / ",IF(VLOOKUP(J154,NP,12,FALSE)=1,VLOOKUP(J154,NP,27,FALSE),-VLOOKUP(J154,NP,27,FALSE)))),IF(VLOOKUP(J154,NP,28)="","",CONCATENATE(" / ",IF(VLOOKUP(J154,NP,12)=1,VLOOKUP(J154,NP,28),-VLOOKUP(J154,NP,28)))),IF(VLOOKUP(J154,NP,29)="","",CONCATENATE(" / ",IF(VLOOKUP(J154,NP,12)=1,VLOOKUP(J154,NP,29),-VLOOKUP(J154,NP,29))))))</f>
        <v/>
      </c>
      <c r="T156" s="63"/>
      <c r="U156" s="64"/>
      <c r="V156" s="63"/>
      <c r="W156" s="63"/>
      <c r="X156" s="64"/>
      <c r="Y156" s="63"/>
      <c r="Z156" s="59"/>
      <c r="AA156" s="28"/>
      <c r="AB156" s="28"/>
      <c r="AC156" s="29"/>
      <c r="AD156" s="28"/>
      <c r="AE156" s="28"/>
      <c r="AF156" s="29"/>
      <c r="AG156" s="28"/>
      <c r="AH156" s="27"/>
      <c r="AI156" s="28"/>
      <c r="AJ156" s="28"/>
      <c r="AK156" s="29"/>
      <c r="AL156" s="28"/>
      <c r="AM156" s="28"/>
      <c r="AN156" s="29"/>
      <c r="AO156" s="28"/>
      <c r="AP156" s="43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8" ht="12" customHeight="1" x14ac:dyDescent="0.25">
      <c r="A157" s="98"/>
      <c r="B157" s="45">
        <v>26</v>
      </c>
      <c r="C157" s="46" t="s">
        <v>5</v>
      </c>
      <c r="D157" s="46"/>
      <c r="E157" s="47" t="str">
        <f>IF(VLOOKUP(B157,NP,32,FALSE)="","",IF(VLOOKUP(B157,NP,32,FALSE)=0,"",VLOOKUP(B157,NP,32,FALSE)))</f>
        <v/>
      </c>
      <c r="F157" s="48" t="str">
        <f>IF(VLOOKUP(B157,NP,33,FALSE)="","",IF(VLOOKUP(B157,NP,34,FALSE)=2,"",VLOOKUP(B157,NP,34,FALSE)))</f>
        <v/>
      </c>
      <c r="G157" s="48"/>
      <c r="H157" s="49" t="str">
        <f>IF(VLOOKUP(B157,NP,33,FALSE)="","",IF(VLOOKUP(B157,NP,33,FALSE)=0,"",VLOOKUP(B157,NP,33,FALSE)))</f>
        <v/>
      </c>
      <c r="I157" s="68"/>
      <c r="J157" s="69">
        <f>IF(VLOOKUP(J154,NP,14,FALSE)=0,"",VLOOKUP(J154,NP,14,FALSE))</f>
        <v>88</v>
      </c>
      <c r="K157" s="34" t="str">
        <f>IF(J157="","",CONCATENATE(VLOOKUP(J154,NP,15,FALSE),"  ",VLOOKUP(J154,NP,16,FALSE)))</f>
        <v xml:space="preserve">99-MESSAGER.P/94-FLOCHLAY.A  </v>
      </c>
      <c r="L157" s="34"/>
      <c r="M157" s="35"/>
      <c r="N157" s="34"/>
      <c r="O157" s="34"/>
      <c r="P157" s="35"/>
      <c r="Q157" s="73"/>
      <c r="R157" s="59"/>
      <c r="S157" s="28"/>
      <c r="T157" s="28"/>
      <c r="U157" s="29"/>
      <c r="V157" s="28"/>
      <c r="W157" s="28"/>
      <c r="X157" s="29"/>
      <c r="Y157" s="74"/>
      <c r="Z157" s="27"/>
      <c r="AA157" s="28"/>
      <c r="AB157" s="28"/>
      <c r="AC157" s="29"/>
      <c r="AD157" s="28"/>
      <c r="AE157" s="28"/>
      <c r="AF157" s="29"/>
      <c r="AG157" s="28"/>
      <c r="AH157" s="27"/>
      <c r="AI157" s="28"/>
      <c r="AJ157" s="28"/>
      <c r="AK157" s="29"/>
      <c r="AL157" s="28"/>
      <c r="AM157" s="28"/>
      <c r="AN157" s="29"/>
      <c r="AO157" s="28"/>
      <c r="AP157" s="43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8" ht="12" customHeight="1" x14ac:dyDescent="0.25">
      <c r="A158" s="98"/>
      <c r="B158" s="28"/>
      <c r="C158" s="53"/>
      <c r="D158" s="53"/>
      <c r="E158" s="54"/>
      <c r="F158" s="53"/>
      <c r="G158" s="53"/>
      <c r="H158" s="54"/>
      <c r="I158" s="53"/>
      <c r="J158" s="66">
        <v>52</v>
      </c>
      <c r="K158" s="56" t="str">
        <f>IF(J157="","",CONCATENATE(VLOOKUP(J154,NP,18,FALSE)," pts - ",VLOOKUP(J154,NP,21,FALSE)))</f>
        <v>2491 pts - LANDERNEAU TT</v>
      </c>
      <c r="L158" s="56"/>
      <c r="M158" s="57"/>
      <c r="N158" s="56"/>
      <c r="O158" s="56"/>
      <c r="P158" s="57"/>
      <c r="Q158" s="56"/>
      <c r="R158" s="27"/>
      <c r="S158" s="28"/>
      <c r="T158" s="28"/>
      <c r="U158" s="29"/>
      <c r="V158" s="28"/>
      <c r="W158" s="28"/>
      <c r="X158" s="29"/>
      <c r="Y158" s="74"/>
      <c r="Z158" s="27"/>
      <c r="AA158" s="28"/>
      <c r="AB158" s="28"/>
      <c r="AC158" s="29"/>
      <c r="AD158" s="28"/>
      <c r="AE158" s="28"/>
      <c r="AF158" s="29"/>
      <c r="AG158" s="28"/>
      <c r="AH158" s="27"/>
      <c r="AI158" s="28"/>
      <c r="AJ158" s="28"/>
      <c r="AK158" s="29"/>
      <c r="AL158" s="28"/>
      <c r="AM158" s="28"/>
      <c r="AN158" s="29"/>
      <c r="AO158" s="28"/>
      <c r="AP158" s="43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8" ht="12" customHeight="1" x14ac:dyDescent="0.25">
      <c r="A159" s="101">
        <f>A155+1</f>
        <v>52</v>
      </c>
      <c r="B159" s="33">
        <f>IF(VLOOKUP(B157,NP,14,FALSE)=0,"",VLOOKUP(B157,NP,14,FALSE))</f>
        <v>88</v>
      </c>
      <c r="C159" s="34" t="str">
        <f>IF(B159="","",CONCATENATE(VLOOKUP(B157,NP,15,FALSE),"  ",VLOOKUP(B157,NP,16,FALSE)))</f>
        <v xml:space="preserve">99-MESSAGER.P/94-FLOCHLAY.A  </v>
      </c>
      <c r="D159" s="34"/>
      <c r="E159" s="35"/>
      <c r="F159" s="34"/>
      <c r="G159" s="34"/>
      <c r="H159" s="35"/>
      <c r="I159" s="34"/>
      <c r="J159" s="59"/>
      <c r="K159" s="63" t="str">
        <f>IF(J157="","",CONCATENATE(IF(VLOOKUP(B157,NP,23,FALSE)="","",IF(VLOOKUP(B157,NP,12,FALSE)=1,VLOOKUP(B157,NP,23,FALSE),-VLOOKUP(B157,NP,23,FALSE))),IF(VLOOKUP(B157,NP,24,FALSE)="","",CONCATENATE(" / ",IF(VLOOKUP(B157,NP,12,FALSE)=1,VLOOKUP(B157,NP,24,FALSE),-VLOOKUP(B157,NP,24,FALSE)))),IF(VLOOKUP(B157,NP,25,FALSE)="","",CONCATENATE(" / ",IF(VLOOKUP(B157,NP,12,FALSE)=1,VLOOKUP(B157,NP,25,FALSE),-VLOOKUP(B157,NP,25,FALSE)))),IF(VLOOKUP(B157,NP,26,FALSE)="","",CONCATENATE(" / ",IF(VLOOKUP(B157,NP,12,FALSE)=1,VLOOKUP(B157,NP,26,FALSE),-VLOOKUP(B157,NP,26,FALSE)))),IF(VLOOKUP(B157,NP,27,FALSE)="","",CONCATENATE(" / ",IF(VLOOKUP(B157,NP,12,FALSE)=1,VLOOKUP(B157,NP,27,FALSE),-VLOOKUP(B157,NP,27,FALSE)))),IF(VLOOKUP(B157,NP,28)="","",CONCATENATE(" / ",IF(VLOOKUP(B157,NP,12)=1,VLOOKUP(B157,NP,28),-VLOOKUP(B157,NP,28)))),IF(VLOOKUP(B157,NP,29)="","",CONCATENATE(" / ",IF(VLOOKUP(B157,NP,12)=1,VLOOKUP(B157,NP,29),-VLOOKUP(B157,NP,29))))))</f>
        <v/>
      </c>
      <c r="L159" s="63"/>
      <c r="M159" s="64"/>
      <c r="N159" s="63"/>
      <c r="O159" s="63"/>
      <c r="P159" s="64"/>
      <c r="Q159" s="63"/>
      <c r="R159" s="62"/>
      <c r="S159" s="28"/>
      <c r="T159" s="28"/>
      <c r="U159" s="29"/>
      <c r="V159" s="28"/>
      <c r="W159" s="28"/>
      <c r="X159" s="29"/>
      <c r="Y159" s="74"/>
      <c r="Z159" s="66">
        <v>49</v>
      </c>
      <c r="AA159" s="28"/>
      <c r="AB159" s="28"/>
      <c r="AC159" s="29"/>
      <c r="AD159" s="28"/>
      <c r="AE159" s="28"/>
      <c r="AF159" s="29"/>
      <c r="AG159" s="28"/>
      <c r="AH159" s="27"/>
      <c r="AI159" s="28"/>
      <c r="AJ159" s="28"/>
      <c r="AK159" s="29"/>
      <c r="AL159" s="28"/>
      <c r="AM159" s="28"/>
      <c r="AN159" s="29"/>
      <c r="AO159" s="28"/>
      <c r="AP159" s="43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8" ht="12" customHeight="1" x14ac:dyDescent="0.25">
      <c r="A160" s="98"/>
      <c r="B160" s="16" t="str">
        <f>IF(OR(B159="",VLOOKUP(B157,NP,20,FALSE)=0),"",IF(LEN(VLOOKUP(B157,NP,20,FALSE))=7,VLOOKUP(B157,NP,20,FALSE),VLOOKUP(B157,NP,20,FALSE)))</f>
        <v>03290005</v>
      </c>
      <c r="C160" s="39" t="str">
        <f>IF(B159="","",CONCATENATE(VLOOKUP(B157,NP,18,FALSE)," pts - ",VLOOKUP(B157,NP,21,FALSE)))</f>
        <v>2491 pts - LANDERNEAU TT</v>
      </c>
      <c r="D160" s="39"/>
      <c r="E160" s="40"/>
      <c r="F160" s="39"/>
      <c r="G160" s="39"/>
      <c r="H160" s="40"/>
      <c r="I160" s="39"/>
      <c r="J160" s="27"/>
      <c r="K160" s="28"/>
      <c r="L160" s="28"/>
      <c r="M160" s="29"/>
      <c r="N160" s="28"/>
      <c r="O160" s="28"/>
      <c r="P160" s="29"/>
      <c r="Q160" s="28"/>
      <c r="R160" s="67">
        <v>55</v>
      </c>
      <c r="S160" s="46" t="s">
        <v>5</v>
      </c>
      <c r="T160" s="46"/>
      <c r="U160" s="47" t="str">
        <f>IF(VLOOKUP(R160,NP,32,FALSE)="","",IF(VLOOKUP(R160,NP,32,FALSE)=0,"",VLOOKUP(R160,NP,32,FALSE)))</f>
        <v/>
      </c>
      <c r="V160" s="48" t="str">
        <f>IF(VLOOKUP(R160,NP,33,FALSE)="","",IF(VLOOKUP(R160,NP,34,FALSE)=2,"",VLOOKUP(R160,NP,34,FALSE)))</f>
        <v/>
      </c>
      <c r="W160" s="48"/>
      <c r="X160" s="49" t="str">
        <f>IF(VLOOKUP(R160,NP,33,FALSE)="","",IF(VLOOKUP(R160,NP,33,FALSE)=0,"",VLOOKUP(R160,NP,33,FALSE)))</f>
        <v/>
      </c>
      <c r="Y160" s="68"/>
      <c r="Z160" s="69">
        <f>IF(VLOOKUP(Z172,NP,4,FALSE)=0,"",VLOOKUP(Z172,NP,4,FALSE))</f>
        <v>69</v>
      </c>
      <c r="AA160" s="34" t="str">
        <f>IF(Z160="","",CONCATENATE(VLOOKUP(Z172,NP,5,FALSE),"  ",VLOOKUP(Z172,NP,6,FALSE)))</f>
        <v xml:space="preserve">49-L'HELGOUARC'H.O/62-CARETTE.L  </v>
      </c>
      <c r="AB160" s="34"/>
      <c r="AC160" s="35"/>
      <c r="AD160" s="34"/>
      <c r="AE160" s="34"/>
      <c r="AF160" s="35"/>
      <c r="AG160" s="34"/>
      <c r="AH160" s="27"/>
      <c r="AI160" s="28"/>
      <c r="AJ160" s="28"/>
      <c r="AK160" s="29"/>
      <c r="AL160" s="28"/>
      <c r="AM160" s="28"/>
      <c r="AN160" s="29"/>
      <c r="AO160" s="28"/>
      <c r="AP160" s="43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2" customHeight="1" x14ac:dyDescent="0.25">
      <c r="A161" s="101">
        <f>A159+1</f>
        <v>53</v>
      </c>
      <c r="B161" s="33">
        <f>IF(VLOOKUP(B163,NP,4,FALSE)=0,"",VLOOKUP(B163,NP,4,FALSE))</f>
        <v>85</v>
      </c>
      <c r="C161" s="34" t="str">
        <f>IF(B161="","",CONCATENATE(VLOOKUP(B163,NP,5,FALSE),"  ",VLOOKUP(B163,NP,6,FALSE)))</f>
        <v xml:space="preserve">89-ROBERT.N/86-MANCELON.D  </v>
      </c>
      <c r="D161" s="34"/>
      <c r="E161" s="35"/>
      <c r="F161" s="34"/>
      <c r="G161" s="34"/>
      <c r="H161" s="35"/>
      <c r="I161" s="34"/>
      <c r="J161" s="27"/>
      <c r="K161" s="28"/>
      <c r="L161" s="28"/>
      <c r="M161" s="29"/>
      <c r="N161" s="28"/>
      <c r="O161" s="28"/>
      <c r="P161" s="29"/>
      <c r="Q161" s="28"/>
      <c r="R161" s="27"/>
      <c r="S161" s="28"/>
      <c r="T161" s="28"/>
      <c r="U161" s="29"/>
      <c r="V161" s="28"/>
      <c r="W161" s="28"/>
      <c r="X161" s="29"/>
      <c r="Y161" s="74"/>
      <c r="Z161" s="43"/>
      <c r="AA161" s="56" t="str">
        <f>IF(Z160="","",CONCATENATE(VLOOKUP(Z172,NP,8,FALSE)," pts - ",VLOOKUP(Z172,NP,11,FALSE)))</f>
        <v>3031 pts - PLOGONNEC SPORT TENNIS DE TABLE</v>
      </c>
      <c r="AB161" s="56"/>
      <c r="AC161" s="57"/>
      <c r="AD161" s="56"/>
      <c r="AE161" s="56"/>
      <c r="AF161" s="57"/>
      <c r="AG161" s="58"/>
      <c r="AH161" s="59"/>
      <c r="AI161" s="28"/>
      <c r="AJ161" s="28"/>
      <c r="AK161" s="29"/>
      <c r="AL161" s="28"/>
      <c r="AM161" s="28"/>
      <c r="AN161" s="29"/>
      <c r="AO161" s="28"/>
      <c r="AP161" s="43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2" customHeight="1" x14ac:dyDescent="0.25">
      <c r="A162" s="98"/>
      <c r="B162" s="16" t="str">
        <f>IF(OR(B161="",VLOOKUP(B163,NP,10,FALSE)=0),"",IF(LEN(VLOOKUP(B163,NP,10,FALSE))=7,VLOOKUP(B163,NP,10,FALSE),VLOOKUP(B163,NP,10,FALSE)))</f>
        <v>03290278</v>
      </c>
      <c r="C162" s="39" t="str">
        <f>IF(B161="","",CONCATENATE(VLOOKUP(B163,NP,8,FALSE)," pts - ",VLOOKUP(B163,NP,11,FALSE)))</f>
        <v>2619 pts - TT DES ABERS</v>
      </c>
      <c r="D162" s="39"/>
      <c r="E162" s="40"/>
      <c r="F162" s="39"/>
      <c r="G162" s="39"/>
      <c r="H162" s="40"/>
      <c r="I162" s="39"/>
      <c r="J162" s="66">
        <v>53</v>
      </c>
      <c r="K162" s="28"/>
      <c r="L162" s="28"/>
      <c r="M162" s="29"/>
      <c r="N162" s="28"/>
      <c r="O162" s="28"/>
      <c r="P162" s="29"/>
      <c r="Q162" s="28"/>
      <c r="R162" s="27"/>
      <c r="S162" s="28"/>
      <c r="T162" s="28"/>
      <c r="U162" s="29"/>
      <c r="V162" s="28"/>
      <c r="W162" s="28"/>
      <c r="X162" s="29"/>
      <c r="Y162" s="74"/>
      <c r="Z162" s="59"/>
      <c r="AA162" s="63" t="str">
        <f>IF(Z160="","",CONCATENATE(IF(VLOOKUP(R160,NP,23,FALSE)="","",IF(VLOOKUP(R160,NP,12,FALSE)=1,VLOOKUP(R160,NP,23,FALSE),-VLOOKUP(R160,NP,23,FALSE))),IF(VLOOKUP(R160,NP,24,FALSE)="","",CONCATENATE(" / ",IF(VLOOKUP(R160,NP,12,FALSE)=1,VLOOKUP(R160,NP,24,FALSE),-VLOOKUP(R160,NP,24,FALSE)))),IF(VLOOKUP(R160,NP,25,FALSE)="","",CONCATENATE(" / ",IF(VLOOKUP(R160,NP,12,FALSE)=1,VLOOKUP(R160,NP,25,FALSE),-VLOOKUP(R160,NP,25,FALSE)))),IF(VLOOKUP(R160,NP,26,FALSE)="","",CONCATENATE(" / ",IF(VLOOKUP(R160,NP,12,FALSE)=1,VLOOKUP(R160,NP,26,FALSE),-VLOOKUP(R160,NP,26,FALSE)))),IF(VLOOKUP(R160,NP,27,FALSE)="","",CONCATENATE(" / ",IF(VLOOKUP(R160,NP,12,FALSE)=1,VLOOKUP(R160,NP,27,FALSE),-VLOOKUP(R160,NP,27,FALSE)))),IF(VLOOKUP(R160,NP,28)="","",CONCATENATE(" / ",IF(VLOOKUP(R160,NP,12)=1,VLOOKUP(R160,NP,28),-VLOOKUP(R160,NP,28)))),IF(VLOOKUP(R160,NP,29)="","",CONCATENATE(" / ",IF(VLOOKUP(R160,NP,12)=1,VLOOKUP(R160,NP,29),-VLOOKUP(R160,NP,29))))))</f>
        <v/>
      </c>
      <c r="AB162" s="63"/>
      <c r="AC162" s="64"/>
      <c r="AD162" s="63"/>
      <c r="AE162" s="63"/>
      <c r="AF162" s="64"/>
      <c r="AG162" s="63"/>
      <c r="AH162" s="59"/>
      <c r="AI162" s="28"/>
      <c r="AJ162" s="28"/>
      <c r="AK162" s="29"/>
      <c r="AL162" s="28"/>
      <c r="AM162" s="28"/>
      <c r="AN162" s="29"/>
      <c r="AO162" s="28"/>
      <c r="AP162" s="43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2" customHeight="1" x14ac:dyDescent="0.25">
      <c r="A163" s="98"/>
      <c r="B163" s="45">
        <v>27</v>
      </c>
      <c r="C163" s="46" t="s">
        <v>5</v>
      </c>
      <c r="D163" s="46"/>
      <c r="E163" s="47" t="str">
        <f>IF(VLOOKUP(B163,NP,32,FALSE)="","",IF(VLOOKUP(B163,NP,32,FALSE)=0,"",VLOOKUP(B163,NP,32,FALSE)))</f>
        <v/>
      </c>
      <c r="F163" s="48" t="str">
        <f>IF(VLOOKUP(B163,NP,33,FALSE)="","",IF(VLOOKUP(B163,NP,34,FALSE)=2,"",VLOOKUP(B163,NP,34,FALSE)))</f>
        <v/>
      </c>
      <c r="G163" s="48"/>
      <c r="H163" s="49" t="str">
        <f>IF(VLOOKUP(B163,NP,33,FALSE)="","",IF(VLOOKUP(B163,NP,33,FALSE)=0,"",VLOOKUP(B163,NP,33,FALSE)))</f>
        <v/>
      </c>
      <c r="I163" s="68"/>
      <c r="J163" s="69">
        <f>IF(VLOOKUP(J166,NP,4,FALSE)=0,"",VLOOKUP(J166,NP,4,FALSE))</f>
        <v>85</v>
      </c>
      <c r="K163" s="34" t="str">
        <f>IF(J163="","",CONCATENATE(VLOOKUP(J166,NP,5,FALSE),"  ",VLOOKUP(J166,NP,6,FALSE)))</f>
        <v xml:space="preserve">89-ROBERT.N/86-MANCELON.D  </v>
      </c>
      <c r="L163" s="34"/>
      <c r="M163" s="35"/>
      <c r="N163" s="34"/>
      <c r="O163" s="34"/>
      <c r="P163" s="35"/>
      <c r="Q163" s="34"/>
      <c r="R163" s="27"/>
      <c r="S163" s="28"/>
      <c r="T163" s="28"/>
      <c r="U163" s="29"/>
      <c r="V163" s="28"/>
      <c r="W163" s="28"/>
      <c r="X163" s="29"/>
      <c r="Y163" s="74"/>
      <c r="Z163" s="27"/>
      <c r="AA163" s="28"/>
      <c r="AB163" s="28"/>
      <c r="AC163" s="29"/>
      <c r="AD163" s="28"/>
      <c r="AE163" s="28"/>
      <c r="AF163" s="29"/>
      <c r="AG163" s="74"/>
      <c r="AH163" s="27"/>
      <c r="AI163" s="28"/>
      <c r="AJ163" s="28"/>
      <c r="AK163" s="29"/>
      <c r="AL163" s="28"/>
      <c r="AM163" s="28"/>
      <c r="AN163" s="29"/>
      <c r="AO163" s="28"/>
      <c r="AP163" s="43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2" customHeight="1" x14ac:dyDescent="0.25">
      <c r="A164" s="98"/>
      <c r="B164" s="28"/>
      <c r="C164" s="53"/>
      <c r="D164" s="53"/>
      <c r="E164" s="54"/>
      <c r="F164" s="53"/>
      <c r="G164" s="53"/>
      <c r="H164" s="54"/>
      <c r="I164" s="53"/>
      <c r="J164" s="43"/>
      <c r="K164" s="56" t="str">
        <f>IF(J163="","",CONCATENATE(VLOOKUP(J166,NP,8,FALSE)," pts - ",VLOOKUP(J166,NP,11,FALSE)))</f>
        <v>2619 pts - TT DES ABERS</v>
      </c>
      <c r="L164" s="56"/>
      <c r="M164" s="57"/>
      <c r="N164" s="56"/>
      <c r="O164" s="56"/>
      <c r="P164" s="57"/>
      <c r="Q164" s="58"/>
      <c r="R164" s="59"/>
      <c r="S164" s="28"/>
      <c r="T164" s="28"/>
      <c r="U164" s="29"/>
      <c r="V164" s="28"/>
      <c r="W164" s="28"/>
      <c r="X164" s="29"/>
      <c r="Y164" s="74"/>
      <c r="Z164" s="27"/>
      <c r="AA164" s="28"/>
      <c r="AB164" s="28"/>
      <c r="AC164" s="29"/>
      <c r="AD164" s="28"/>
      <c r="AE164" s="28"/>
      <c r="AF164" s="29"/>
      <c r="AG164" s="74"/>
      <c r="AH164" s="27"/>
      <c r="AI164" s="28"/>
      <c r="AJ164" s="28"/>
      <c r="AK164" s="29"/>
      <c r="AL164" s="28"/>
      <c r="AM164" s="28"/>
      <c r="AN164" s="29"/>
      <c r="AO164" s="28"/>
      <c r="AP164" s="43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2" customHeight="1" x14ac:dyDescent="0.25">
      <c r="A165" s="98">
        <f>A161+1</f>
        <v>54</v>
      </c>
      <c r="B165" s="33" t="str">
        <f>IF(VLOOKUP(B163,NP,14,FALSE)=0,"",VLOOKUP(B163,NP,14,FALSE))</f>
        <v/>
      </c>
      <c r="C165" s="34" t="str">
        <f>IF(B165="","",CONCATENATE(VLOOKUP(B163,NP,15,FALSE),"  ",VLOOKUP(B163,NP,16,FALSE)))</f>
        <v/>
      </c>
      <c r="D165" s="34"/>
      <c r="E165" s="35"/>
      <c r="F165" s="34"/>
      <c r="G165" s="34"/>
      <c r="H165" s="35"/>
      <c r="I165" s="34"/>
      <c r="J165" s="59"/>
      <c r="K165" s="63" t="str">
        <f>IF(J163="","",CONCATENATE(IF(VLOOKUP(B163,NP,23,FALSE)="","",IF(VLOOKUP(B163,NP,12,FALSE)=1,VLOOKUP(B163,NP,23,FALSE),-VLOOKUP(B163,NP,23,FALSE))),IF(VLOOKUP(B163,NP,24,FALSE)="","",CONCATENATE(" / ",IF(VLOOKUP(B163,NP,12,FALSE)=1,VLOOKUP(B163,NP,24,FALSE),-VLOOKUP(B163,NP,24,FALSE)))),IF(VLOOKUP(B163,NP,25,FALSE)="","",CONCATENATE(" / ",IF(VLOOKUP(B163,NP,12,FALSE)=1,VLOOKUP(B163,NP,25,FALSE),-VLOOKUP(B163,NP,25,FALSE)))),IF(VLOOKUP(B163,NP,26,FALSE)="","",CONCATENATE(" / ",IF(VLOOKUP(B163,NP,12,FALSE)=1,VLOOKUP(B163,NP,26,FALSE),-VLOOKUP(B163,NP,26,FALSE)))),IF(VLOOKUP(B163,NP,27,FALSE)="","",CONCATENATE(" / ",IF(VLOOKUP(B163,NP,12,FALSE)=1,VLOOKUP(B163,NP,27,FALSE),-VLOOKUP(B163,NP,27,FALSE)))),IF(VLOOKUP(B163,NP,28)="","",CONCATENATE(" / ",IF(VLOOKUP(B163,NP,12)=1,VLOOKUP(B163,NP,28),-VLOOKUP(B163,NP,28)))),IF(VLOOKUP(B163,NP,29)="","",CONCATENATE(" / ",IF(VLOOKUP(B163,NP,12)=1,VLOOKUP(B163,NP,29),-VLOOKUP(B163,NP,29))))))</f>
        <v/>
      </c>
      <c r="L165" s="63"/>
      <c r="M165" s="64"/>
      <c r="N165" s="63"/>
      <c r="O165" s="63"/>
      <c r="P165" s="64"/>
      <c r="Q165" s="65"/>
      <c r="R165" s="59"/>
      <c r="S165" s="26"/>
      <c r="T165" s="26"/>
      <c r="U165" s="75"/>
      <c r="V165" s="26"/>
      <c r="W165" s="26"/>
      <c r="X165" s="75"/>
      <c r="Y165" s="74"/>
      <c r="Z165" s="27"/>
      <c r="AA165" s="28"/>
      <c r="AB165" s="28"/>
      <c r="AC165" s="29"/>
      <c r="AD165" s="28"/>
      <c r="AE165" s="28"/>
      <c r="AF165" s="29"/>
      <c r="AG165" s="74"/>
      <c r="AH165" s="27"/>
      <c r="AI165" s="28"/>
      <c r="AJ165" s="28"/>
      <c r="AK165" s="29"/>
      <c r="AL165" s="28"/>
      <c r="AM165" s="28"/>
      <c r="AN165" s="29"/>
      <c r="AO165" s="28"/>
      <c r="AP165" s="43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2" customHeight="1" x14ac:dyDescent="0.25">
      <c r="A166" s="98"/>
      <c r="B166" s="16" t="str">
        <f>IF(OR(B165="",VLOOKUP(B163,NP,20,FALSE)=0),"",IF(LEN(VLOOKUP(B163,NP,20,FALSE))=7,VLOOKUP(B163,NP,20,FALSE),VLOOKUP(B163,NP,20,FALSE)))</f>
        <v/>
      </c>
      <c r="C166" s="39" t="str">
        <f>IF(B165="","",CONCATENATE(VLOOKUP(B163,NP,18,FALSE)," pts - ",VLOOKUP(B163,NP,21,FALSE)))</f>
        <v/>
      </c>
      <c r="D166" s="39"/>
      <c r="E166" s="40"/>
      <c r="F166" s="39"/>
      <c r="G166" s="39"/>
      <c r="H166" s="40"/>
      <c r="I166" s="39"/>
      <c r="J166" s="67">
        <v>46</v>
      </c>
      <c r="K166" s="46" t="s">
        <v>5</v>
      </c>
      <c r="L166" s="46"/>
      <c r="M166" s="47" t="str">
        <f>IF(VLOOKUP(J166,NP,32,FALSE)="","",IF(VLOOKUP(J166,NP,32,FALSE)=0,"",VLOOKUP(J166,NP,32,FALSE)))</f>
        <v/>
      </c>
      <c r="N166" s="48" t="str">
        <f>IF(VLOOKUP(J166,NP,33,FALSE)="","",IF(VLOOKUP(J166,NP,34,FALSE)=2,"",VLOOKUP(J166,NP,34,FALSE)))</f>
        <v/>
      </c>
      <c r="O166" s="48"/>
      <c r="P166" s="49" t="str">
        <f>IF(VLOOKUP(J166,NP,33,FALSE)="","",IF(VLOOKUP(J166,NP,33,FALSE)=0,"",VLOOKUP(J166,NP,33,FALSE)))</f>
        <v/>
      </c>
      <c r="Q166" s="68"/>
      <c r="R166" s="69">
        <f>IF(VLOOKUP(R160,NP,14,FALSE)=0,"",VLOOKUP(R160,NP,14,FALSE))</f>
        <v>72</v>
      </c>
      <c r="S166" s="34" t="str">
        <f>IF(R166="","",CONCATENATE(VLOOKUP(R160,NP,15,FALSE),"  ",VLOOKUP(R160,NP,16,FALSE)))</f>
        <v xml:space="preserve">65-COZ.A/52-BERTRAND.N  </v>
      </c>
      <c r="T166" s="34"/>
      <c r="U166" s="35"/>
      <c r="V166" s="34"/>
      <c r="W166" s="34"/>
      <c r="X166" s="35"/>
      <c r="Y166" s="73"/>
      <c r="Z166" s="59"/>
      <c r="AA166" s="28"/>
      <c r="AB166" s="28"/>
      <c r="AC166" s="29"/>
      <c r="AD166" s="28"/>
      <c r="AE166" s="28"/>
      <c r="AF166" s="29"/>
      <c r="AG166" s="74"/>
      <c r="AH166" s="27"/>
      <c r="AI166" s="28"/>
      <c r="AJ166" s="28"/>
      <c r="AK166" s="29"/>
      <c r="AL166" s="28"/>
      <c r="AM166" s="28"/>
      <c r="AN166" s="29"/>
      <c r="AO166" s="28"/>
      <c r="AP166" s="43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2" customHeight="1" x14ac:dyDescent="0.25">
      <c r="A167" s="98">
        <f>A165+1</f>
        <v>55</v>
      </c>
      <c r="B167" s="33" t="str">
        <f>IF(VLOOKUP(B169,NP,4,FALSE)=0,"",VLOOKUP(B169,NP,4,FALSE))</f>
        <v/>
      </c>
      <c r="C167" s="34" t="str">
        <f>IF(B167="","",CONCATENATE(VLOOKUP(B169,NP,5,FALSE),"  ",VLOOKUP(B169,NP,6,FALSE)))</f>
        <v/>
      </c>
      <c r="D167" s="34"/>
      <c r="E167" s="35"/>
      <c r="F167" s="34"/>
      <c r="G167" s="34"/>
      <c r="H167" s="35"/>
      <c r="I167" s="34"/>
      <c r="J167" s="27"/>
      <c r="K167" s="53"/>
      <c r="L167" s="53"/>
      <c r="M167" s="54"/>
      <c r="N167" s="53"/>
      <c r="O167" s="53"/>
      <c r="P167" s="54"/>
      <c r="Q167" s="53"/>
      <c r="R167" s="66">
        <v>56</v>
      </c>
      <c r="S167" s="56" t="str">
        <f>IF(R166="","",CONCATENATE(VLOOKUP(R160,NP,18,FALSE)," pts - ",VLOOKUP(R160,NP,21,FALSE)))</f>
        <v>2975 pts - GDR GUIPAVAS</v>
      </c>
      <c r="T167" s="56"/>
      <c r="U167" s="57"/>
      <c r="V167" s="56"/>
      <c r="W167" s="56"/>
      <c r="X167" s="57"/>
      <c r="Y167" s="56"/>
      <c r="Z167" s="27"/>
      <c r="AA167" s="28"/>
      <c r="AB167" s="28"/>
      <c r="AC167" s="29"/>
      <c r="AD167" s="28"/>
      <c r="AE167" s="28"/>
      <c r="AF167" s="29"/>
      <c r="AG167" s="74"/>
      <c r="AH167" s="27"/>
      <c r="AI167" s="28"/>
      <c r="AJ167" s="28"/>
      <c r="AK167" s="29"/>
      <c r="AL167" s="28"/>
      <c r="AM167" s="28"/>
      <c r="AN167" s="29"/>
      <c r="AO167" s="28"/>
      <c r="AP167" s="43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2" customHeight="1" x14ac:dyDescent="0.25">
      <c r="A168" s="98"/>
      <c r="B168" s="16" t="str">
        <f>IF(OR(B167="",VLOOKUP(B169,NP,10,FALSE)=0),"",IF(LEN(VLOOKUP(B169,NP,10,FALSE))=7,VLOOKUP(B169,NP,10,FALSE),VLOOKUP(B169,NP,10,FALSE)))</f>
        <v/>
      </c>
      <c r="C168" s="39" t="str">
        <f>IF(B167="","",CONCATENATE(VLOOKUP(B169,NP,8,FALSE)," pts - ",VLOOKUP(B169,NP,11,FALSE)))</f>
        <v/>
      </c>
      <c r="D168" s="39"/>
      <c r="E168" s="40"/>
      <c r="F168" s="39"/>
      <c r="G168" s="39"/>
      <c r="H168" s="40"/>
      <c r="I168" s="39"/>
      <c r="J168" s="59"/>
      <c r="K168" s="53"/>
      <c r="L168" s="53"/>
      <c r="M168" s="54"/>
      <c r="N168" s="53"/>
      <c r="O168" s="53"/>
      <c r="P168" s="54"/>
      <c r="Q168" s="53"/>
      <c r="R168" s="59"/>
      <c r="S168" s="63" t="str">
        <f>IF(R166="","",CONCATENATE(IF(VLOOKUP(J166,NP,23,FALSE)="","",IF(VLOOKUP(J166,NP,12,FALSE)=1,VLOOKUP(J166,NP,23,FALSE),-VLOOKUP(J166,NP,23,FALSE))),IF(VLOOKUP(J166,NP,24,FALSE)="","",CONCATENATE(" / ",IF(VLOOKUP(J166,NP,12,FALSE)=1,VLOOKUP(J166,NP,24,FALSE),-VLOOKUP(J166,NP,24,FALSE)))),IF(VLOOKUP(J166,NP,25,FALSE)="","",CONCATENATE(" / ",IF(VLOOKUP(J166,NP,12,FALSE)=1,VLOOKUP(J166,NP,25,FALSE),-VLOOKUP(J166,NP,25,FALSE)))),IF(VLOOKUP(J166,NP,26,FALSE)="","",CONCATENATE(" / ",IF(VLOOKUP(J166,NP,12,FALSE)=1,VLOOKUP(J166,NP,26,FALSE),-VLOOKUP(J166,NP,26,FALSE)))),IF(VLOOKUP(J166,NP,27,FALSE)="","",CONCATENATE(" / ",IF(VLOOKUP(J166,NP,12,FALSE)=1,VLOOKUP(J166,NP,27,FALSE),-VLOOKUP(J166,NP,27,FALSE)))),IF(VLOOKUP(J166,NP,28)="","",CONCATENATE(" / ",IF(VLOOKUP(J166,NP,12)=1,VLOOKUP(J166,NP,28),-VLOOKUP(J166,NP,28)))),IF(VLOOKUP(J166,NP,29)="","",CONCATENATE(" / ",IF(VLOOKUP(J166,NP,12)=1,VLOOKUP(J166,NP,29),-VLOOKUP(J166,NP,29))))))</f>
        <v/>
      </c>
      <c r="T168" s="63"/>
      <c r="U168" s="64"/>
      <c r="V168" s="63"/>
      <c r="W168" s="63"/>
      <c r="X168" s="64"/>
      <c r="Y168" s="63"/>
      <c r="Z168" s="62"/>
      <c r="AA168" s="28"/>
      <c r="AB168" s="28"/>
      <c r="AC168" s="29"/>
      <c r="AD168" s="28"/>
      <c r="AE168" s="28"/>
      <c r="AF168" s="29"/>
      <c r="AG168" s="74"/>
      <c r="AH168" s="27"/>
      <c r="AI168" s="28"/>
      <c r="AJ168" s="28"/>
      <c r="AK168" s="29"/>
      <c r="AL168" s="28"/>
      <c r="AM168" s="28"/>
      <c r="AN168" s="29"/>
      <c r="AO168" s="28"/>
      <c r="AP168" s="43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2" customHeight="1" x14ac:dyDescent="0.25">
      <c r="A169" s="98"/>
      <c r="B169" s="45">
        <v>28</v>
      </c>
      <c r="C169" s="46" t="s">
        <v>5</v>
      </c>
      <c r="D169" s="46"/>
      <c r="E169" s="47" t="str">
        <f>IF(VLOOKUP(B169,NP,32,FALSE)="","",IF(VLOOKUP(B169,NP,32,FALSE)=0,"",VLOOKUP(B169,NP,32,FALSE)))</f>
        <v/>
      </c>
      <c r="F169" s="48" t="str">
        <f>IF(VLOOKUP(B169,NP,33,FALSE)="","",IF(VLOOKUP(B169,NP,34,FALSE)=2,"",VLOOKUP(B169,NP,34,FALSE)))</f>
        <v/>
      </c>
      <c r="G169" s="48"/>
      <c r="H169" s="49" t="str">
        <f>IF(VLOOKUP(B169,NP,33,FALSE)="","",IF(VLOOKUP(B169,NP,33,FALSE)=0,"",VLOOKUP(B169,NP,33,FALSE)))</f>
        <v/>
      </c>
      <c r="I169" s="68"/>
      <c r="J169" s="69">
        <f>IF(VLOOKUP(J166,NP,14,FALSE)=0,"",VLOOKUP(J166,NP,14,FALSE))</f>
        <v>72</v>
      </c>
      <c r="K169" s="34" t="str">
        <f>IF(J169="","",CONCATENATE(VLOOKUP(J166,NP,15,FALSE),"  ",VLOOKUP(J166,NP,16,FALSE)))</f>
        <v xml:space="preserve">65-COZ.A/52-BERTRAND.N  </v>
      </c>
      <c r="L169" s="34"/>
      <c r="M169" s="35"/>
      <c r="N169" s="34"/>
      <c r="O169" s="34"/>
      <c r="P169" s="35"/>
      <c r="Q169" s="73"/>
      <c r="R169" s="59"/>
      <c r="S169" s="28"/>
      <c r="T169" s="28"/>
      <c r="U169" s="29"/>
      <c r="V169" s="28"/>
      <c r="W169" s="28"/>
      <c r="X169" s="29"/>
      <c r="Y169" s="28"/>
      <c r="Z169" s="27"/>
      <c r="AA169" s="28"/>
      <c r="AB169" s="28"/>
      <c r="AC169" s="29"/>
      <c r="AD169" s="28"/>
      <c r="AE169" s="28"/>
      <c r="AF169" s="29"/>
      <c r="AG169" s="74"/>
      <c r="AH169" s="27"/>
      <c r="AI169" s="28"/>
      <c r="AJ169" s="28"/>
      <c r="AK169" s="29"/>
      <c r="AL169" s="28"/>
      <c r="AM169" s="28"/>
      <c r="AN169" s="29"/>
      <c r="AO169" s="28"/>
      <c r="AP169" s="43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2" customHeight="1" x14ac:dyDescent="0.25">
      <c r="A170" s="98"/>
      <c r="B170" s="28"/>
      <c r="C170" s="53"/>
      <c r="D170" s="53"/>
      <c r="E170" s="54"/>
      <c r="F170" s="53"/>
      <c r="G170" s="53"/>
      <c r="H170" s="54"/>
      <c r="I170" s="53"/>
      <c r="J170" s="66">
        <v>56</v>
      </c>
      <c r="K170" s="56" t="str">
        <f>IF(J169="","",CONCATENATE(VLOOKUP(J166,NP,18,FALSE)," pts - ",VLOOKUP(J166,NP,21,FALSE)))</f>
        <v>2975 pts - GDR GUIPAVAS</v>
      </c>
      <c r="L170" s="56"/>
      <c r="M170" s="57"/>
      <c r="N170" s="56"/>
      <c r="O170" s="56"/>
      <c r="P170" s="57"/>
      <c r="Q170" s="56"/>
      <c r="R170" s="27"/>
      <c r="S170" s="28"/>
      <c r="T170" s="28"/>
      <c r="U170" s="29"/>
      <c r="V170" s="28"/>
      <c r="W170" s="28"/>
      <c r="X170" s="29"/>
      <c r="Y170" s="28"/>
      <c r="Z170" s="27"/>
      <c r="AA170" s="28"/>
      <c r="AB170" s="28"/>
      <c r="AC170" s="29"/>
      <c r="AD170" s="28"/>
      <c r="AE170" s="28"/>
      <c r="AF170" s="29"/>
      <c r="AG170" s="74"/>
      <c r="AH170" s="27"/>
      <c r="AI170" s="28"/>
      <c r="AJ170" s="28"/>
      <c r="AK170" s="29"/>
      <c r="AL170" s="28"/>
      <c r="AM170" s="28"/>
      <c r="AN170" s="29"/>
      <c r="AO170" s="28"/>
      <c r="AP170" s="43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2" customHeight="1" x14ac:dyDescent="0.25">
      <c r="A171" s="102">
        <f>A167+1</f>
        <v>56</v>
      </c>
      <c r="B171" s="33">
        <f>IF(VLOOKUP(B169,NP,14,FALSE)=0,"",VLOOKUP(B169,NP,14,FALSE))</f>
        <v>72</v>
      </c>
      <c r="C171" s="34" t="str">
        <f>IF(B171="","",CONCATENATE(VLOOKUP(B169,NP,15,FALSE),"  ",VLOOKUP(B169,NP,16,FALSE)))</f>
        <v xml:space="preserve">65-COZ.A/52-BERTRAND.N  </v>
      </c>
      <c r="D171" s="34"/>
      <c r="E171" s="35"/>
      <c r="F171" s="34"/>
      <c r="G171" s="34"/>
      <c r="H171" s="35"/>
      <c r="I171" s="34"/>
      <c r="J171" s="59"/>
      <c r="K171" s="63" t="str">
        <f>IF(J169="","",CONCATENATE(IF(VLOOKUP(B169,NP,23,FALSE)="","",IF(VLOOKUP(B169,NP,12,FALSE)=1,VLOOKUP(B169,NP,23,FALSE),-VLOOKUP(B169,NP,23,FALSE))),IF(VLOOKUP(B169,NP,24,FALSE)="","",CONCATENATE(" / ",IF(VLOOKUP(B169,NP,12,FALSE)=1,VLOOKUP(B169,NP,24,FALSE),-VLOOKUP(B169,NP,24,FALSE)))),IF(VLOOKUP(B169,NP,25,FALSE)="","",CONCATENATE(" / ",IF(VLOOKUP(B169,NP,12,FALSE)=1,VLOOKUP(B169,NP,25,FALSE),-VLOOKUP(B169,NP,25,FALSE)))),IF(VLOOKUP(B169,NP,26,FALSE)="","",CONCATENATE(" / ",IF(VLOOKUP(B169,NP,12,FALSE)=1,VLOOKUP(B169,NP,26,FALSE),-VLOOKUP(B169,NP,26,FALSE)))),IF(VLOOKUP(B169,NP,27,FALSE)="","",CONCATENATE(" / ",IF(VLOOKUP(B169,NP,12,FALSE)=1,VLOOKUP(B169,NP,27,FALSE),-VLOOKUP(B169,NP,27,FALSE)))),IF(VLOOKUP(B169,NP,28)="","",CONCATENATE(" / ",IF(VLOOKUP(B169,NP,12)=1,VLOOKUP(B169,NP,28),-VLOOKUP(B169,NP,28)))),IF(VLOOKUP(B169,NP,29)="","",CONCATENATE(" / ",IF(VLOOKUP(B169,NP,12)=1,VLOOKUP(B169,NP,29),-VLOOKUP(B169,NP,29))))))</f>
        <v/>
      </c>
      <c r="L171" s="63"/>
      <c r="M171" s="64"/>
      <c r="N171" s="63"/>
      <c r="O171" s="63"/>
      <c r="P171" s="64"/>
      <c r="Q171" s="63"/>
      <c r="R171" s="62"/>
      <c r="S171" s="28"/>
      <c r="T171" s="28"/>
      <c r="U171" s="29"/>
      <c r="V171" s="28"/>
      <c r="W171" s="28"/>
      <c r="X171" s="29"/>
      <c r="Y171" s="28"/>
      <c r="Z171" s="27"/>
      <c r="AA171" s="28"/>
      <c r="AB171" s="28"/>
      <c r="AC171" s="29"/>
      <c r="AD171" s="28"/>
      <c r="AE171" s="28"/>
      <c r="AF171" s="29"/>
      <c r="AG171" s="74"/>
      <c r="AH171" s="66"/>
      <c r="AI171" s="28"/>
      <c r="AJ171" s="28"/>
      <c r="AK171" s="29"/>
      <c r="AL171" s="28"/>
      <c r="AM171" s="28"/>
      <c r="AN171" s="29"/>
      <c r="AO171" s="28"/>
      <c r="AP171" s="43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2" customHeight="1" x14ac:dyDescent="0.25">
      <c r="A172" s="98"/>
      <c r="B172" s="16" t="str">
        <f>IF(OR(B171="",VLOOKUP(B169,NP,20,FALSE)=0),"",IF(LEN(VLOOKUP(B169,NP,20,FALSE))=7,VLOOKUP(B169,NP,20,FALSE),VLOOKUP(B169,NP,20,FALSE)))</f>
        <v>03290087</v>
      </c>
      <c r="C172" s="39" t="str">
        <f>IF(B171="","",CONCATENATE(VLOOKUP(B169,NP,18,FALSE)," pts - ",VLOOKUP(B169,NP,21,FALSE)))</f>
        <v>2975 pts - GDR GUIPAVAS</v>
      </c>
      <c r="D172" s="39"/>
      <c r="E172" s="40"/>
      <c r="F172" s="39"/>
      <c r="G172" s="39"/>
      <c r="H172" s="40"/>
      <c r="I172" s="39"/>
      <c r="J172" s="27"/>
      <c r="K172" s="28"/>
      <c r="L172" s="28"/>
      <c r="M172" s="29"/>
      <c r="N172" s="28"/>
      <c r="O172" s="28"/>
      <c r="P172" s="29"/>
      <c r="Q172" s="28"/>
      <c r="R172" s="27"/>
      <c r="S172" s="25"/>
      <c r="T172" s="25"/>
      <c r="U172" s="25"/>
      <c r="V172" s="25"/>
      <c r="W172" s="25"/>
      <c r="X172" s="25"/>
      <c r="Y172" s="28"/>
      <c r="Z172" s="67">
        <v>60</v>
      </c>
      <c r="AA172" s="46" t="s">
        <v>5</v>
      </c>
      <c r="AB172" s="46"/>
      <c r="AC172" s="47" t="str">
        <f>IF(VLOOKUP(Z172,NP,32,FALSE)="","",IF(VLOOKUP(Z172,NP,32,FALSE)=0,"",VLOOKUP(Z172,NP,32,FALSE)))</f>
        <v/>
      </c>
      <c r="AD172" s="48" t="str">
        <f>IF(VLOOKUP(Z172,NP,33,FALSE)="","",IF(VLOOKUP(Z172,NP,34,FALSE)=2,"",VLOOKUP(Z172,NP,34,FALSE)))</f>
        <v/>
      </c>
      <c r="AE172" s="48"/>
      <c r="AF172" s="49" t="str">
        <f>IF(VLOOKUP(Z172,NP,33,FALSE)="","",IF(VLOOKUP(Z172,NP,33,FALSE)=0,"",VLOOKUP(Z172,NP,33,FALSE)))</f>
        <v/>
      </c>
      <c r="AG172" s="68"/>
      <c r="AH172" s="69">
        <f>IF(VLOOKUP(AH148,NP,14,FALSE)=0,"",VLOOKUP(AH148,NP,14,FALSE))</f>
        <v>63</v>
      </c>
      <c r="AI172" s="34" t="str">
        <f>IF(AH172="","",CONCATENATE(VLOOKUP(AH148,NP,15,FALSE),"  ",VLOOKUP(AH148,NP,16,FALSE)))</f>
        <v xml:space="preserve">39-QUENET.G/33-BARTHELEMY.N  </v>
      </c>
      <c r="AJ172" s="34"/>
      <c r="AK172" s="35"/>
      <c r="AL172" s="34"/>
      <c r="AM172" s="34"/>
      <c r="AN172" s="35"/>
      <c r="AO172" s="73"/>
      <c r="AP172" s="90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</row>
    <row r="173" spans="1:57" ht="12" customHeight="1" x14ac:dyDescent="0.25">
      <c r="A173" s="102">
        <f>A171+1</f>
        <v>57</v>
      </c>
      <c r="B173" s="33">
        <f>IF(VLOOKUP(B175,NP,4,FALSE)=0,"",VLOOKUP(B175,NP,4,FALSE))</f>
        <v>78</v>
      </c>
      <c r="C173" s="34" t="str">
        <f>IF(B173="","",CONCATENATE(VLOOKUP(B175,NP,5,FALSE),"  ",VLOOKUP(B175,NP,6,FALSE)))</f>
        <v xml:space="preserve">77-BACCON-CREIGNOU.B/68-BARBOT.L  </v>
      </c>
      <c r="D173" s="34"/>
      <c r="E173" s="35"/>
      <c r="F173" s="34"/>
      <c r="G173" s="34"/>
      <c r="H173" s="35"/>
      <c r="I173" s="34"/>
      <c r="J173" s="27"/>
      <c r="K173" s="28"/>
      <c r="L173" s="28"/>
      <c r="M173" s="29"/>
      <c r="N173" s="28"/>
      <c r="O173" s="28"/>
      <c r="P173" s="29"/>
      <c r="Q173" s="28"/>
      <c r="R173" s="27"/>
      <c r="S173" s="28"/>
      <c r="T173" s="28"/>
      <c r="U173" s="29"/>
      <c r="V173" s="28"/>
      <c r="W173" s="28"/>
      <c r="X173" s="29"/>
      <c r="Y173" s="28"/>
      <c r="Z173" s="27"/>
      <c r="AA173" s="28"/>
      <c r="AB173" s="28"/>
      <c r="AC173" s="29"/>
      <c r="AD173" s="28"/>
      <c r="AE173" s="28"/>
      <c r="AF173" s="29"/>
      <c r="AG173" s="74"/>
      <c r="AH173" s="66">
        <v>64</v>
      </c>
      <c r="AI173" s="56" t="str">
        <f>IF(AH172="","",CONCATENATE(VLOOKUP(AH148,NP,18,FALSE)," pts - ",VLOOKUP(AH148,NP,21,FALSE)))</f>
        <v>3326 pts - RP FOUESNANT</v>
      </c>
      <c r="AJ173" s="56"/>
      <c r="AK173" s="57"/>
      <c r="AL173" s="56"/>
      <c r="AM173" s="56"/>
      <c r="AN173" s="57"/>
      <c r="AO173" s="56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</row>
    <row r="174" spans="1:57" ht="12" customHeight="1" x14ac:dyDescent="0.25">
      <c r="A174" s="98"/>
      <c r="B174" s="16" t="str">
        <f>IF(OR(B173="",VLOOKUP(B175,NP,10,FALSE)=0),"",IF(LEN(VLOOKUP(B175,NP,10,FALSE))=7,VLOOKUP(B175,NP,10,FALSE),VLOOKUP(B175,NP,10,FALSE)))</f>
        <v>03290010</v>
      </c>
      <c r="C174" s="39" t="str">
        <f>IF(B173="","",CONCATENATE(VLOOKUP(B175,NP,8,FALSE)," pts - ",VLOOKUP(B175,NP,11,FALSE)))</f>
        <v>2779 pts - ESK ST-POL DE LEON</v>
      </c>
      <c r="D174" s="39"/>
      <c r="E174" s="40"/>
      <c r="F174" s="39"/>
      <c r="G174" s="39"/>
      <c r="H174" s="40"/>
      <c r="I174" s="39"/>
      <c r="J174" s="66">
        <v>57</v>
      </c>
      <c r="K174" s="28"/>
      <c r="L174" s="28"/>
      <c r="M174" s="29"/>
      <c r="N174" s="28"/>
      <c r="O174" s="28"/>
      <c r="P174" s="29"/>
      <c r="Q174" s="28"/>
      <c r="R174" s="27"/>
      <c r="S174" s="28"/>
      <c r="T174" s="28"/>
      <c r="U174" s="29"/>
      <c r="V174" s="28"/>
      <c r="W174" s="28"/>
      <c r="X174" s="29"/>
      <c r="Y174" s="28"/>
      <c r="Z174" s="27"/>
      <c r="AA174" s="28"/>
      <c r="AB174" s="28"/>
      <c r="AC174" s="29"/>
      <c r="AD174" s="28"/>
      <c r="AE174" s="28"/>
      <c r="AF174" s="29"/>
      <c r="AG174" s="74"/>
      <c r="AH174" s="59"/>
      <c r="AI174" s="63" t="str">
        <f>IF(AH172="","",CONCATENATE(IF(VLOOKUP(Z172,NP,23,FALSE)="","",IF(VLOOKUP(Z172,NP,12,FALSE)=1,VLOOKUP(Z172,NP,23,FALSE),-VLOOKUP(Z172,NP,23,FALSE))),IF(VLOOKUP(Z172,NP,24,FALSE)="","",CONCATENATE(" / ",IF(VLOOKUP(Z172,NP,12,FALSE)=1,VLOOKUP(Z172,NP,24,FALSE),-VLOOKUP(Z172,NP,24,FALSE)))),IF(VLOOKUP(Z172,NP,25,FALSE)="","",CONCATENATE(" / ",IF(VLOOKUP(Z172,NP,12,FALSE)=1,VLOOKUP(Z172,NP,25,FALSE),-VLOOKUP(Z172,NP,25,FALSE)))),IF(VLOOKUP(Z172,NP,26,FALSE)="","",CONCATENATE(" / ",IF(VLOOKUP(Z172,NP,12,FALSE)=1,VLOOKUP(Z172,NP,26,FALSE),-VLOOKUP(Z172,NP,26,FALSE)))),IF(VLOOKUP(Z172,NP,27,FALSE)="","",CONCATENATE(" / ",IF(VLOOKUP(Z172,NP,12,FALSE)=1,VLOOKUP(Z172,NP,27,FALSE),-VLOOKUP(Z172,NP,27,FALSE)))),IF(VLOOKUP(Z172,NP,28)="","",CONCATENATE(" / ",IF(VLOOKUP(Z172,NP,12)=1,VLOOKUP(Z172,NP,28),-VLOOKUP(Z172,NP,28)))),IF(VLOOKUP(Z172,NP,29)="","",CONCATENATE(" / ",IF(VLOOKUP(Z172,NP,12)=1,VLOOKUP(Z172,NP,29),-VLOOKUP(Z172,NP,29))))))</f>
        <v/>
      </c>
      <c r="AJ174" s="63"/>
      <c r="AK174" s="64"/>
      <c r="AL174" s="63"/>
      <c r="AM174" s="63"/>
      <c r="AN174" s="64"/>
      <c r="AO174" s="63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</row>
    <row r="175" spans="1:57" ht="12" customHeight="1" x14ac:dyDescent="0.25">
      <c r="A175" s="98"/>
      <c r="B175" s="45">
        <v>29</v>
      </c>
      <c r="C175" s="46" t="s">
        <v>5</v>
      </c>
      <c r="D175" s="46"/>
      <c r="E175" s="47" t="str">
        <f>IF(VLOOKUP(B175,NP,32,FALSE)="","",IF(VLOOKUP(B175,NP,32,FALSE)=0,"",VLOOKUP(B175,NP,32,FALSE)))</f>
        <v/>
      </c>
      <c r="F175" s="48" t="str">
        <f>IF(VLOOKUP(B175,NP,33,FALSE)="","",IF(VLOOKUP(B175,NP,34,FALSE)=2,"",VLOOKUP(B175,NP,34,FALSE)))</f>
        <v/>
      </c>
      <c r="G175" s="48"/>
      <c r="H175" s="49" t="str">
        <f>IF(VLOOKUP(B175,NP,33,FALSE)="","",IF(VLOOKUP(B175,NP,33,FALSE)=0,"",VLOOKUP(B175,NP,33,FALSE)))</f>
        <v/>
      </c>
      <c r="I175" s="68"/>
      <c r="J175" s="69">
        <f>IF(VLOOKUP(J178,NP,4,FALSE)=0,"",VLOOKUP(J178,NP,4,FALSE))</f>
        <v>78</v>
      </c>
      <c r="K175" s="34" t="str">
        <f>IF(J175="","",CONCATENATE(VLOOKUP(J178,NP,5,FALSE),"  ",VLOOKUP(J178,NP,6,FALSE)))</f>
        <v xml:space="preserve">77-BACCON-CREIGNOU.B/68-BARBOT.L  </v>
      </c>
      <c r="L175" s="34"/>
      <c r="M175" s="35"/>
      <c r="N175" s="34"/>
      <c r="O175" s="34"/>
      <c r="P175" s="35"/>
      <c r="Q175" s="34"/>
      <c r="R175" s="27"/>
      <c r="S175" s="28"/>
      <c r="T175" s="28"/>
      <c r="U175" s="29"/>
      <c r="V175" s="28"/>
      <c r="W175" s="28"/>
      <c r="X175" s="29"/>
      <c r="Y175" s="28"/>
      <c r="Z175" s="27"/>
      <c r="AA175" s="28"/>
      <c r="AB175" s="28"/>
      <c r="AC175" s="29"/>
      <c r="AD175" s="28"/>
      <c r="AE175" s="28"/>
      <c r="AF175" s="29"/>
      <c r="AG175" s="74"/>
      <c r="AH175" s="27"/>
      <c r="AI175" s="28"/>
      <c r="AJ175" s="28"/>
      <c r="AK175" s="29"/>
      <c r="AL175" s="28"/>
      <c r="AM175" s="28"/>
      <c r="AN175" s="29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</row>
    <row r="176" spans="1:57" ht="12" customHeight="1" x14ac:dyDescent="0.25">
      <c r="A176" s="98"/>
      <c r="B176" s="28"/>
      <c r="C176" s="53"/>
      <c r="D176" s="53"/>
      <c r="E176" s="54"/>
      <c r="F176" s="53"/>
      <c r="G176" s="53"/>
      <c r="H176" s="54"/>
      <c r="I176" s="53"/>
      <c r="J176" s="43"/>
      <c r="K176" s="56" t="str">
        <f>IF(J175="","",CONCATENATE(VLOOKUP(J178,NP,8,FALSE)," pts - ",VLOOKUP(J178,NP,11,FALSE)))</f>
        <v>2779 pts - ESK ST-POL DE LEON</v>
      </c>
      <c r="L176" s="56"/>
      <c r="M176" s="57"/>
      <c r="N176" s="56"/>
      <c r="O176" s="56"/>
      <c r="P176" s="57"/>
      <c r="Q176" s="58"/>
      <c r="R176" s="59"/>
      <c r="S176" s="28"/>
      <c r="T176" s="28"/>
      <c r="U176" s="29"/>
      <c r="V176" s="28"/>
      <c r="W176" s="28"/>
      <c r="X176" s="29"/>
      <c r="Y176" s="28"/>
      <c r="Z176" s="27"/>
      <c r="AA176" s="28"/>
      <c r="AB176" s="28"/>
      <c r="AC176" s="29"/>
      <c r="AD176" s="28"/>
      <c r="AE176" s="28"/>
      <c r="AF176" s="29"/>
      <c r="AG176" s="74"/>
      <c r="AH176" s="27"/>
      <c r="AI176" s="28"/>
      <c r="AJ176" s="28"/>
      <c r="AK176" s="29"/>
      <c r="AL176" s="28"/>
      <c r="AM176" s="28"/>
      <c r="AN176" s="29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</row>
    <row r="177" spans="1:57" ht="12" customHeight="1" x14ac:dyDescent="0.25">
      <c r="A177" s="98">
        <f>A173+1</f>
        <v>58</v>
      </c>
      <c r="B177" s="33" t="str">
        <f>IF(VLOOKUP(B175,NP,14,FALSE)=0,"",VLOOKUP(B175,NP,14,FALSE))</f>
        <v/>
      </c>
      <c r="C177" s="34" t="str">
        <f>IF(B177="","",CONCATENATE(VLOOKUP(B175,NP,15,FALSE),"  ",VLOOKUP(B175,NP,16,FALSE)))</f>
        <v/>
      </c>
      <c r="D177" s="34"/>
      <c r="E177" s="35"/>
      <c r="F177" s="34"/>
      <c r="G177" s="34"/>
      <c r="H177" s="35"/>
      <c r="I177" s="34"/>
      <c r="J177" s="59"/>
      <c r="K177" s="63" t="str">
        <f>IF(J175="","",CONCATENATE(IF(VLOOKUP(B175,NP,23,FALSE)="","",IF(VLOOKUP(B175,NP,12,FALSE)=1,VLOOKUP(B175,NP,23,FALSE),-VLOOKUP(B175,NP,23,FALSE))),IF(VLOOKUP(B175,NP,24,FALSE)="","",CONCATENATE(" / ",IF(VLOOKUP(B175,NP,12,FALSE)=1,VLOOKUP(B175,NP,24,FALSE),-VLOOKUP(B175,NP,24,FALSE)))),IF(VLOOKUP(B175,NP,25,FALSE)="","",CONCATENATE(" / ",IF(VLOOKUP(B175,NP,12,FALSE)=1,VLOOKUP(B175,NP,25,FALSE),-VLOOKUP(B175,NP,25,FALSE)))),IF(VLOOKUP(B175,NP,26,FALSE)="","",CONCATENATE(" / ",IF(VLOOKUP(B175,NP,12,FALSE)=1,VLOOKUP(B175,NP,26,FALSE),-VLOOKUP(B175,NP,26,FALSE)))),IF(VLOOKUP(B175,NP,27,FALSE)="","",CONCATENATE(" / ",IF(VLOOKUP(B175,NP,12,FALSE)=1,VLOOKUP(B175,NP,27,FALSE),-VLOOKUP(B175,NP,27,FALSE)))),IF(VLOOKUP(B175,NP,28)="","",CONCATENATE(" / ",IF(VLOOKUP(B175,NP,12)=1,VLOOKUP(B175,NP,28),-VLOOKUP(B175,NP,28)))),IF(VLOOKUP(B175,NP,29)="","",CONCATENATE(" / ",IF(VLOOKUP(B175,NP,12)=1,VLOOKUP(B175,NP,29),-VLOOKUP(B175,NP,29))))))</f>
        <v/>
      </c>
      <c r="L177" s="63"/>
      <c r="M177" s="64"/>
      <c r="N177" s="63"/>
      <c r="O177" s="63"/>
      <c r="P177" s="64"/>
      <c r="Q177" s="65"/>
      <c r="R177" s="66">
        <v>57</v>
      </c>
      <c r="S177" s="26"/>
      <c r="T177" s="26"/>
      <c r="U177" s="75"/>
      <c r="V177" s="26"/>
      <c r="W177" s="26"/>
      <c r="X177" s="75"/>
      <c r="Y177" s="28"/>
      <c r="Z177" s="27"/>
      <c r="AA177" s="28"/>
      <c r="AB177" s="28"/>
      <c r="AC177" s="29"/>
      <c r="AD177" s="28"/>
      <c r="AE177" s="28"/>
      <c r="AF177" s="29"/>
      <c r="AG177" s="74"/>
      <c r="AH177" s="27"/>
      <c r="AI177" s="28"/>
      <c r="AJ177" s="28"/>
      <c r="AK177" s="29"/>
      <c r="AL177" s="28"/>
      <c r="AM177" s="28"/>
      <c r="AN177" s="29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</row>
    <row r="178" spans="1:57" ht="12" customHeight="1" x14ac:dyDescent="0.25">
      <c r="A178" s="98"/>
      <c r="B178" s="16" t="str">
        <f>IF(OR(B177="",VLOOKUP(B175,NP,20,FALSE)=0),"",IF(LEN(VLOOKUP(B175,NP,20,FALSE))=7,VLOOKUP(B175,NP,20,FALSE),VLOOKUP(B175,NP,20,FALSE)))</f>
        <v/>
      </c>
      <c r="C178" s="39" t="str">
        <f>IF(B177="","",CONCATENATE(VLOOKUP(B175,NP,18,FALSE)," pts - ",VLOOKUP(B175,NP,21,FALSE)))</f>
        <v/>
      </c>
      <c r="D178" s="39"/>
      <c r="E178" s="40"/>
      <c r="F178" s="39"/>
      <c r="G178" s="39"/>
      <c r="H178" s="40"/>
      <c r="I178" s="39"/>
      <c r="J178" s="67">
        <v>47</v>
      </c>
      <c r="K178" s="46" t="s">
        <v>5</v>
      </c>
      <c r="L178" s="46"/>
      <c r="M178" s="47" t="str">
        <f>IF(VLOOKUP(J178,NP,32,FALSE)="","",IF(VLOOKUP(J178,NP,32,FALSE)=0,"",VLOOKUP(J178,NP,32,FALSE)))</f>
        <v/>
      </c>
      <c r="N178" s="48" t="str">
        <f>IF(VLOOKUP(J178,NP,33,FALSE)="","",IF(VLOOKUP(J178,NP,34,FALSE)=2,"",VLOOKUP(J178,NP,34,FALSE)))</f>
        <v/>
      </c>
      <c r="O178" s="48"/>
      <c r="P178" s="49" t="str">
        <f>IF(VLOOKUP(J178,NP,33,FALSE)="","",IF(VLOOKUP(J178,NP,33,FALSE)=0,"",VLOOKUP(J178,NP,33,FALSE)))</f>
        <v/>
      </c>
      <c r="Q178" s="68"/>
      <c r="R178" s="69">
        <f>IF(VLOOKUP(R184,NP,4,FALSE)=0,"",VLOOKUP(R184,NP,4,FALSE))</f>
        <v>78</v>
      </c>
      <c r="S178" s="34" t="str">
        <f>IF(R178="","",CONCATENATE(VLOOKUP(R184,NP,5,FALSE),"  ",VLOOKUP(R184,NP,6,FALSE)))</f>
        <v xml:space="preserve">77-BACCON-CREIGNOU.B/68-BARBOT.L  </v>
      </c>
      <c r="T178" s="34"/>
      <c r="U178" s="35"/>
      <c r="V178" s="34"/>
      <c r="W178" s="34"/>
      <c r="X178" s="35"/>
      <c r="Y178" s="34"/>
      <c r="Z178" s="27"/>
      <c r="AA178" s="28"/>
      <c r="AB178" s="28"/>
      <c r="AC178" s="29"/>
      <c r="AD178" s="28"/>
      <c r="AE178" s="28"/>
      <c r="AF178" s="29"/>
      <c r="AG178" s="74"/>
      <c r="AH178" s="27"/>
      <c r="AI178" s="28"/>
      <c r="AJ178" s="28"/>
      <c r="AK178" s="29"/>
      <c r="AL178" s="28"/>
      <c r="AM178" s="28"/>
      <c r="AN178" s="29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</row>
    <row r="179" spans="1:57" ht="12" customHeight="1" x14ac:dyDescent="0.25">
      <c r="A179" s="98">
        <f>A177+1</f>
        <v>59</v>
      </c>
      <c r="B179" s="33" t="str">
        <f>IF(VLOOKUP(B181,NP,4,FALSE)=0,"",VLOOKUP(B181,NP,4,FALSE))</f>
        <v/>
      </c>
      <c r="C179" s="34" t="str">
        <f>IF(B179="","",CONCATENATE(VLOOKUP(B181,NP,5,FALSE),"  ",VLOOKUP(B181,NP,6,FALSE)))</f>
        <v/>
      </c>
      <c r="D179" s="34"/>
      <c r="E179" s="35"/>
      <c r="F179" s="34"/>
      <c r="G179" s="34"/>
      <c r="H179" s="35"/>
      <c r="I179" s="34"/>
      <c r="J179" s="27"/>
      <c r="K179" s="53"/>
      <c r="L179" s="53"/>
      <c r="M179" s="54"/>
      <c r="N179" s="53"/>
      <c r="O179" s="53"/>
      <c r="P179" s="54"/>
      <c r="Q179" s="53"/>
      <c r="R179" s="43"/>
      <c r="S179" s="56" t="str">
        <f>IF(R178="","",CONCATENATE(VLOOKUP(R184,NP,8,FALSE)," pts - ",VLOOKUP(R184,NP,11,FALSE)))</f>
        <v>2779 pts - ESK ST-POL DE LEON</v>
      </c>
      <c r="T179" s="56"/>
      <c r="U179" s="57"/>
      <c r="V179" s="56"/>
      <c r="W179" s="56"/>
      <c r="X179" s="57"/>
      <c r="Y179" s="58"/>
      <c r="Z179" s="59"/>
      <c r="AA179" s="28"/>
      <c r="AB179" s="28"/>
      <c r="AC179" s="29"/>
      <c r="AD179" s="28"/>
      <c r="AE179" s="28"/>
      <c r="AF179" s="29"/>
      <c r="AG179" s="74"/>
      <c r="AH179" s="27"/>
      <c r="AI179" s="28"/>
      <c r="AJ179" s="28"/>
      <c r="AK179" s="29"/>
      <c r="AL179" s="28"/>
      <c r="AM179" s="28"/>
      <c r="AN179" s="29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</row>
    <row r="180" spans="1:57" ht="12" customHeight="1" x14ac:dyDescent="0.25">
      <c r="A180" s="98"/>
      <c r="B180" s="16" t="str">
        <f>IF(OR(B179="",VLOOKUP(B181,NP,10,FALSE)=0),"",IF(LEN(VLOOKUP(B181,NP,10,FALSE))=7,VLOOKUP(B181,NP,10,FALSE),VLOOKUP(B181,NP,10,FALSE)))</f>
        <v/>
      </c>
      <c r="C180" s="39" t="str">
        <f>IF(B179="","",CONCATENATE(VLOOKUP(B181,NP,8,FALSE)," pts - ",VLOOKUP(B181,NP,11,FALSE)))</f>
        <v/>
      </c>
      <c r="D180" s="39"/>
      <c r="E180" s="40"/>
      <c r="F180" s="39"/>
      <c r="G180" s="39"/>
      <c r="H180" s="40"/>
      <c r="I180" s="39"/>
      <c r="J180" s="59"/>
      <c r="K180" s="53"/>
      <c r="L180" s="53"/>
      <c r="M180" s="54"/>
      <c r="N180" s="53"/>
      <c r="O180" s="53"/>
      <c r="P180" s="54"/>
      <c r="Q180" s="53"/>
      <c r="R180" s="59"/>
      <c r="S180" s="63" t="str">
        <f>IF(R178="","",CONCATENATE(IF(VLOOKUP(J178,NP,23,FALSE)="","",IF(VLOOKUP(J178,NP,12,FALSE)=1,VLOOKUP(J178,NP,23,FALSE),-VLOOKUP(J178,NP,23,FALSE))),IF(VLOOKUP(J178,NP,24,FALSE)="","",CONCATENATE(" / ",IF(VLOOKUP(J178,NP,12,FALSE)=1,VLOOKUP(J178,NP,24,FALSE),-VLOOKUP(J178,NP,24,FALSE)))),IF(VLOOKUP(J178,NP,25,FALSE)="","",CONCATENATE(" / ",IF(VLOOKUP(J178,NP,12,FALSE)=1,VLOOKUP(J178,NP,25,FALSE),-VLOOKUP(J178,NP,25,FALSE)))),IF(VLOOKUP(J178,NP,26,FALSE)="","",CONCATENATE(" / ",IF(VLOOKUP(J178,NP,12,FALSE)=1,VLOOKUP(J178,NP,26,FALSE),-VLOOKUP(J178,NP,26,FALSE)))),IF(VLOOKUP(J178,NP,27,FALSE)="","",CONCATENATE(" / ",IF(VLOOKUP(J178,NP,12,FALSE)=1,VLOOKUP(J178,NP,27,FALSE),-VLOOKUP(J178,NP,27,FALSE)))),IF(VLOOKUP(J178,NP,28)="","",CONCATENATE(" / ",IF(VLOOKUP(J178,NP,12)=1,VLOOKUP(J178,NP,28),-VLOOKUP(J178,NP,28)))),IF(VLOOKUP(J178,NP,29)="","",CONCATENATE(" / ",IF(VLOOKUP(J178,NP,12)=1,VLOOKUP(J178,NP,29),-VLOOKUP(J178,NP,29))))))</f>
        <v/>
      </c>
      <c r="T180" s="63"/>
      <c r="U180" s="64"/>
      <c r="V180" s="63"/>
      <c r="W180" s="63"/>
      <c r="X180" s="64"/>
      <c r="Y180" s="63"/>
      <c r="Z180" s="59"/>
      <c r="AA180" s="28"/>
      <c r="AB180" s="28"/>
      <c r="AC180" s="29"/>
      <c r="AD180" s="28"/>
      <c r="AE180" s="28"/>
      <c r="AF180" s="29"/>
      <c r="AG180" s="74"/>
      <c r="AH180" s="27"/>
      <c r="AI180" s="28"/>
      <c r="AJ180" s="28"/>
      <c r="AK180" s="29"/>
      <c r="AL180" s="28"/>
      <c r="AM180" s="28"/>
      <c r="AN180" s="29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</row>
    <row r="181" spans="1:57" ht="12" customHeight="1" x14ac:dyDescent="0.25">
      <c r="A181" s="98"/>
      <c r="B181" s="45">
        <v>30</v>
      </c>
      <c r="C181" s="46" t="s">
        <v>5</v>
      </c>
      <c r="D181" s="46"/>
      <c r="E181" s="47" t="str">
        <f>IF(VLOOKUP(B181,NP,32,FALSE)="","",IF(VLOOKUP(B181,NP,32,FALSE)=0,"",VLOOKUP(B181,NP,32,FALSE)))</f>
        <v/>
      </c>
      <c r="F181" s="48" t="str">
        <f>IF(VLOOKUP(B181,NP,33,FALSE)="","",IF(VLOOKUP(B181,NP,34,FALSE)=2,"",VLOOKUP(B181,NP,34,FALSE)))</f>
        <v/>
      </c>
      <c r="G181" s="48"/>
      <c r="H181" s="49" t="str">
        <f>IF(VLOOKUP(B181,NP,33,FALSE)="","",IF(VLOOKUP(B181,NP,33,FALSE)=0,"",VLOOKUP(B181,NP,33,FALSE)))</f>
        <v/>
      </c>
      <c r="I181" s="68"/>
      <c r="J181" s="69">
        <f>IF(VLOOKUP(J178,NP,14,FALSE)=0,"",VLOOKUP(J178,NP,14,FALSE))</f>
        <v>81</v>
      </c>
      <c r="K181" s="34" t="str">
        <f>IF(J181="","",CONCATENATE(VLOOKUP(J178,NP,15,FALSE),"  ",VLOOKUP(J178,NP,16,FALSE)))</f>
        <v xml:space="preserve">50-LE HELLOCO.E/113-SALAUN.M  </v>
      </c>
      <c r="L181" s="34"/>
      <c r="M181" s="35"/>
      <c r="N181" s="34"/>
      <c r="O181" s="34"/>
      <c r="P181" s="35"/>
      <c r="Q181" s="73"/>
      <c r="R181" s="59"/>
      <c r="S181" s="28"/>
      <c r="T181" s="28"/>
      <c r="U181" s="29"/>
      <c r="V181" s="28"/>
      <c r="W181" s="28"/>
      <c r="X181" s="29"/>
      <c r="Y181" s="74"/>
      <c r="Z181" s="27"/>
      <c r="AA181" s="28"/>
      <c r="AB181" s="28"/>
      <c r="AC181" s="29"/>
      <c r="AD181" s="28"/>
      <c r="AE181" s="28"/>
      <c r="AF181" s="29"/>
      <c r="AG181" s="74"/>
      <c r="AH181" s="27"/>
      <c r="AI181" s="28"/>
      <c r="AJ181" s="28"/>
      <c r="AK181" s="29"/>
      <c r="AL181" s="28"/>
      <c r="AM181" s="28"/>
      <c r="AN181" s="29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</row>
    <row r="182" spans="1:57" ht="12" customHeight="1" x14ac:dyDescent="0.25">
      <c r="A182" s="98"/>
      <c r="B182" s="28"/>
      <c r="C182" s="53"/>
      <c r="D182" s="53"/>
      <c r="E182" s="54"/>
      <c r="F182" s="53"/>
      <c r="G182" s="53"/>
      <c r="H182" s="54"/>
      <c r="I182" s="53"/>
      <c r="J182" s="66">
        <v>60</v>
      </c>
      <c r="K182" s="56" t="str">
        <f>IF(J181="","",CONCATENATE(VLOOKUP(J178,NP,18,FALSE)," pts - ",VLOOKUP(J178,NP,21,FALSE)))</f>
        <v>2740 pts - TENNIS DE TABLE DE LOPERHET</v>
      </c>
      <c r="L182" s="56"/>
      <c r="M182" s="57"/>
      <c r="N182" s="56"/>
      <c r="O182" s="56"/>
      <c r="P182" s="57"/>
      <c r="Q182" s="56"/>
      <c r="R182" s="27"/>
      <c r="S182" s="28"/>
      <c r="T182" s="28"/>
      <c r="U182" s="29"/>
      <c r="V182" s="28"/>
      <c r="W182" s="28"/>
      <c r="X182" s="29"/>
      <c r="Y182" s="74"/>
      <c r="Z182" s="27"/>
      <c r="AA182" s="28"/>
      <c r="AB182" s="28"/>
      <c r="AC182" s="29"/>
      <c r="AD182" s="28"/>
      <c r="AE182" s="28"/>
      <c r="AF182" s="29"/>
      <c r="AG182" s="74"/>
      <c r="AH182" s="27"/>
      <c r="AI182" s="28"/>
      <c r="AJ182" s="28"/>
      <c r="AK182" s="29"/>
      <c r="AL182" s="28"/>
      <c r="AM182" s="28"/>
      <c r="AN182" s="29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</row>
    <row r="183" spans="1:57" ht="12" customHeight="1" x14ac:dyDescent="0.25">
      <c r="A183" s="101">
        <f>A179+1</f>
        <v>60</v>
      </c>
      <c r="B183" s="33">
        <f>IF(VLOOKUP(B181,NP,14,FALSE)=0,"",VLOOKUP(B181,NP,14,FALSE))</f>
        <v>81</v>
      </c>
      <c r="C183" s="34" t="str">
        <f>IF(B183="","",CONCATENATE(VLOOKUP(B181,NP,15,FALSE),"  ",VLOOKUP(B181,NP,16,FALSE)))</f>
        <v xml:space="preserve">50-LE HELLOCO.E/113-SALAUN.M  </v>
      </c>
      <c r="D183" s="34"/>
      <c r="E183" s="35"/>
      <c r="F183" s="34"/>
      <c r="G183" s="34"/>
      <c r="H183" s="35"/>
      <c r="I183" s="34"/>
      <c r="J183" s="59"/>
      <c r="K183" s="63" t="str">
        <f>IF(J181="","",CONCATENATE(IF(VLOOKUP(B181,NP,23,FALSE)="","",IF(VLOOKUP(B181,NP,12,FALSE)=1,VLOOKUP(B181,NP,23,FALSE),-VLOOKUP(B181,NP,23,FALSE))),IF(VLOOKUP(B181,NP,24,FALSE)="","",CONCATENATE(" / ",IF(VLOOKUP(B181,NP,12,FALSE)=1,VLOOKUP(B181,NP,24,FALSE),-VLOOKUP(B181,NP,24,FALSE)))),IF(VLOOKUP(B181,NP,25,FALSE)="","",CONCATENATE(" / ",IF(VLOOKUP(B181,NP,12,FALSE)=1,VLOOKUP(B181,NP,25,FALSE),-VLOOKUP(B181,NP,25,FALSE)))),IF(VLOOKUP(B181,NP,26,FALSE)="","",CONCATENATE(" / ",IF(VLOOKUP(B181,NP,12,FALSE)=1,VLOOKUP(B181,NP,26,FALSE),-VLOOKUP(B181,NP,26,FALSE)))),IF(VLOOKUP(B181,NP,27,FALSE)="","",CONCATENATE(" / ",IF(VLOOKUP(B181,NP,12,FALSE)=1,VLOOKUP(B181,NP,27,FALSE),-VLOOKUP(B181,NP,27,FALSE)))),IF(VLOOKUP(B181,NP,28)="","",CONCATENATE(" / ",IF(VLOOKUP(B181,NP,12)=1,VLOOKUP(B181,NP,28),-VLOOKUP(B181,NP,28)))),IF(VLOOKUP(B181,NP,29)="","",CONCATENATE(" / ",IF(VLOOKUP(B181,NP,12)=1,VLOOKUP(B181,NP,29),-VLOOKUP(B181,NP,29))))))</f>
        <v/>
      </c>
      <c r="L183" s="63"/>
      <c r="M183" s="64"/>
      <c r="N183" s="63"/>
      <c r="O183" s="63"/>
      <c r="P183" s="64"/>
      <c r="Q183" s="63"/>
      <c r="R183" s="62"/>
      <c r="S183" s="28"/>
      <c r="T183" s="28"/>
      <c r="U183" s="29"/>
      <c r="V183" s="28"/>
      <c r="W183" s="28"/>
      <c r="X183" s="29"/>
      <c r="Y183" s="74"/>
      <c r="Z183" s="27"/>
      <c r="AA183" s="26"/>
      <c r="AB183" s="26"/>
      <c r="AC183" s="75"/>
      <c r="AD183" s="26"/>
      <c r="AE183" s="26"/>
      <c r="AF183" s="75"/>
      <c r="AG183" s="74"/>
      <c r="AH183" s="27"/>
      <c r="AI183" s="28"/>
      <c r="AJ183" s="28"/>
      <c r="AK183" s="29"/>
      <c r="AL183" s="28"/>
      <c r="AM183" s="28"/>
      <c r="AN183" s="29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</row>
    <row r="184" spans="1:57" ht="12" customHeight="1" x14ac:dyDescent="0.25">
      <c r="A184" s="98"/>
      <c r="B184" s="16" t="str">
        <f>IF(OR(B183="",VLOOKUP(B181,NP,20,FALSE)=0),"",IF(LEN(VLOOKUP(B181,NP,20,FALSE))=7,VLOOKUP(B181,NP,20,FALSE),VLOOKUP(B181,NP,20,FALSE)))</f>
        <v>03290047</v>
      </c>
      <c r="C184" s="39" t="str">
        <f>IF(B183="","",CONCATENATE(VLOOKUP(B181,NP,18,FALSE)," pts - ",VLOOKUP(B181,NP,21,FALSE)))</f>
        <v>2740 pts - TENNIS DE TABLE DE LOPERHET</v>
      </c>
      <c r="D184" s="39"/>
      <c r="E184" s="40"/>
      <c r="F184" s="39"/>
      <c r="G184" s="39"/>
      <c r="H184" s="40"/>
      <c r="I184" s="39"/>
      <c r="J184" s="27"/>
      <c r="K184" s="28"/>
      <c r="L184" s="28"/>
      <c r="M184" s="29"/>
      <c r="N184" s="28"/>
      <c r="O184" s="28"/>
      <c r="P184" s="29"/>
      <c r="Q184" s="28"/>
      <c r="R184" s="67">
        <v>56</v>
      </c>
      <c r="S184" s="46" t="s">
        <v>5</v>
      </c>
      <c r="T184" s="46"/>
      <c r="U184" s="47" t="str">
        <f>IF(VLOOKUP(R184,NP,32,FALSE)="","",IF(VLOOKUP(R184,NP,32,FALSE)=0,"",VLOOKUP(R184,NP,32,FALSE)))</f>
        <v/>
      </c>
      <c r="V184" s="48" t="str">
        <f>IF(VLOOKUP(R184,NP,33,FALSE)="","",IF(VLOOKUP(R184,NP,34,FALSE)=2,"",VLOOKUP(R184,NP,34,FALSE)))</f>
        <v/>
      </c>
      <c r="W184" s="48"/>
      <c r="X184" s="49" t="str">
        <f>IF(VLOOKUP(R184,NP,33,FALSE)="","",IF(VLOOKUP(R184,NP,33,FALSE)=0,"",VLOOKUP(R184,NP,33,FALSE)))</f>
        <v/>
      </c>
      <c r="Y184" s="68"/>
      <c r="Z184" s="69">
        <f>IF(VLOOKUP(Z172,NP,14,FALSE)=0,"",VLOOKUP(Z172,NP,14,FALSE))</f>
        <v>63</v>
      </c>
      <c r="AA184" s="34" t="str">
        <f>IF(Z184="","",CONCATENATE(VLOOKUP(Z172,NP,15,FALSE),"  ",VLOOKUP(Z172,NP,16,FALSE)))</f>
        <v xml:space="preserve">39-QUENET.G/33-BARTHELEMY.N  </v>
      </c>
      <c r="AB184" s="34"/>
      <c r="AC184" s="35"/>
      <c r="AD184" s="34"/>
      <c r="AE184" s="34"/>
      <c r="AF184" s="35"/>
      <c r="AG184" s="73"/>
      <c r="AH184" s="59"/>
      <c r="AI184" s="28"/>
      <c r="AJ184" s="28"/>
      <c r="AK184" s="29"/>
      <c r="AL184" s="28"/>
      <c r="AM184" s="28"/>
      <c r="AN184" s="29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</row>
    <row r="185" spans="1:57" ht="12" customHeight="1" x14ac:dyDescent="0.25">
      <c r="A185" s="101">
        <f>A183+1</f>
        <v>61</v>
      </c>
      <c r="B185" s="33">
        <f>IF(VLOOKUP(B187,NP,4,FALSE)=0,"",VLOOKUP(B187,NP,4,FALSE))</f>
        <v>93</v>
      </c>
      <c r="C185" s="34" t="str">
        <f>IF(B185="","",CONCATENATE(VLOOKUP(B187,NP,5,FALSE),"  ",VLOOKUP(B187,NP,6,FALSE)))</f>
        <v xml:space="preserve">93-JUGUET.M/119-KERNEIS.L  </v>
      </c>
      <c r="D185" s="34"/>
      <c r="E185" s="35"/>
      <c r="F185" s="34"/>
      <c r="G185" s="34"/>
      <c r="H185" s="35"/>
      <c r="I185" s="34"/>
      <c r="J185" s="27"/>
      <c r="K185" s="28"/>
      <c r="L185" s="28"/>
      <c r="M185" s="29"/>
      <c r="N185" s="28"/>
      <c r="O185" s="28"/>
      <c r="P185" s="29"/>
      <c r="Q185" s="28"/>
      <c r="R185" s="27"/>
      <c r="S185" s="28"/>
      <c r="T185" s="28"/>
      <c r="U185" s="29"/>
      <c r="V185" s="28"/>
      <c r="W185" s="28"/>
      <c r="X185" s="29"/>
      <c r="Y185" s="74"/>
      <c r="Z185" s="66">
        <v>64</v>
      </c>
      <c r="AA185" s="56" t="str">
        <f>IF(Z184="","",CONCATENATE(VLOOKUP(Z172,NP,18,FALSE)," pts - ",VLOOKUP(Z172,NP,21,FALSE)))</f>
        <v>3326 pts - RP FOUESNANT</v>
      </c>
      <c r="AB185" s="56"/>
      <c r="AC185" s="57"/>
      <c r="AD185" s="56"/>
      <c r="AE185" s="56"/>
      <c r="AF185" s="57"/>
      <c r="AG185" s="56"/>
      <c r="AH185" s="27"/>
      <c r="AI185" s="77"/>
      <c r="AJ185" s="77"/>
      <c r="AK185" s="82"/>
      <c r="AL185" s="77"/>
      <c r="AM185" s="77"/>
      <c r="AN185" s="82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</row>
    <row r="186" spans="1:57" ht="12" customHeight="1" x14ac:dyDescent="0.25">
      <c r="A186" s="98"/>
      <c r="B186" s="16" t="str">
        <f>IF(OR(B185="",VLOOKUP(B187,NP,10,FALSE)=0),"",IF(LEN(VLOOKUP(B187,NP,10,FALSE))=7,VLOOKUP(B187,NP,10,FALSE),VLOOKUP(B187,NP,10,FALSE)))</f>
        <v>03290291</v>
      </c>
      <c r="C186" s="39" t="str">
        <f>IF(B185="","",CONCATENATE(VLOOKUP(B187,NP,8,FALSE)," pts - ",VLOOKUP(B187,NP,11,FALSE)))</f>
        <v>2421 pts - PLOGONNEC SPORT TENNIS DE TABLE</v>
      </c>
      <c r="D186" s="39"/>
      <c r="E186" s="40"/>
      <c r="F186" s="39"/>
      <c r="G186" s="39"/>
      <c r="H186" s="40"/>
      <c r="I186" s="39"/>
      <c r="J186" s="66">
        <v>61</v>
      </c>
      <c r="K186" s="28"/>
      <c r="L186" s="28"/>
      <c r="M186" s="29"/>
      <c r="N186" s="28"/>
      <c r="O186" s="28"/>
      <c r="P186" s="29"/>
      <c r="Q186" s="28"/>
      <c r="R186" s="27"/>
      <c r="S186" s="28"/>
      <c r="T186" s="28"/>
      <c r="U186" s="29"/>
      <c r="V186" s="28"/>
      <c r="W186" s="28"/>
      <c r="X186" s="29"/>
      <c r="Y186" s="74"/>
      <c r="Z186" s="59"/>
      <c r="AA186" s="63" t="str">
        <f>IF(Z184="","",CONCATENATE(IF(VLOOKUP(R184,NP,23,FALSE)="","",IF(VLOOKUP(R184,NP,12,FALSE)=1,VLOOKUP(R184,NP,23,FALSE),-VLOOKUP(R184,NP,23,FALSE))),IF(VLOOKUP(R184,NP,24,FALSE)="","",CONCATENATE(" / ",IF(VLOOKUP(R184,NP,12,FALSE)=1,VLOOKUP(R184,NP,24,FALSE),-VLOOKUP(R184,NP,24,FALSE)))),IF(VLOOKUP(R184,NP,25,FALSE)="","",CONCATENATE(" / ",IF(VLOOKUP(R184,NP,12,FALSE)=1,VLOOKUP(R184,NP,25,FALSE),-VLOOKUP(R184,NP,25,FALSE)))),IF(VLOOKUP(R184,NP,26,FALSE)="","",CONCATENATE(" / ",IF(VLOOKUP(R184,NP,12,FALSE)=1,VLOOKUP(R184,NP,26,FALSE),-VLOOKUP(R184,NP,26,FALSE)))),IF(VLOOKUP(R184,NP,27,FALSE)="","",CONCATENATE(" / ",IF(VLOOKUP(R184,NP,12,FALSE)=1,VLOOKUP(R184,NP,27,FALSE),-VLOOKUP(R184,NP,27,FALSE)))),IF(VLOOKUP(R184,NP,28)="","",CONCATENATE(" / ",IF(VLOOKUP(R184,NP,12)=1,VLOOKUP(R184,NP,28),-VLOOKUP(R184,NP,28)))),IF(VLOOKUP(R184,NP,29)="","",CONCATENATE(" / ",IF(VLOOKUP(R184,NP,12)=1,VLOOKUP(R184,NP,29),-VLOOKUP(R184,NP,29))))))</f>
        <v/>
      </c>
      <c r="AB186" s="63"/>
      <c r="AC186" s="64"/>
      <c r="AD186" s="63"/>
      <c r="AE186" s="63"/>
      <c r="AF186" s="64"/>
      <c r="AG186" s="63"/>
      <c r="AH186" s="62"/>
      <c r="AI186" s="83"/>
      <c r="AJ186" s="83"/>
      <c r="AK186" s="84"/>
      <c r="AL186" s="83"/>
      <c r="AM186" s="83"/>
      <c r="AN186" s="84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</row>
    <row r="187" spans="1:57" ht="12" customHeight="1" x14ac:dyDescent="0.25">
      <c r="A187" s="98"/>
      <c r="B187" s="45">
        <v>31</v>
      </c>
      <c r="C187" s="46" t="s">
        <v>5</v>
      </c>
      <c r="D187" s="46"/>
      <c r="E187" s="47" t="str">
        <f>IF(VLOOKUP(B187,NP,32,FALSE)="","",IF(VLOOKUP(B187,NP,32,FALSE)=0,"",VLOOKUP(B187,NP,32,FALSE)))</f>
        <v/>
      </c>
      <c r="F187" s="48" t="str">
        <f>IF(VLOOKUP(B187,NP,33,FALSE)="","",IF(VLOOKUP(B187,NP,34,FALSE)=2,"",VLOOKUP(B187,NP,34,FALSE)))</f>
        <v/>
      </c>
      <c r="G187" s="48"/>
      <c r="H187" s="49" t="str">
        <f>IF(VLOOKUP(B187,NP,33,FALSE)="","",IF(VLOOKUP(B187,NP,33,FALSE)=0,"",VLOOKUP(B187,NP,33,FALSE)))</f>
        <v/>
      </c>
      <c r="I187" s="68"/>
      <c r="J187" s="69">
        <f>IF(VLOOKUP(J190,NP,4,FALSE)=0,"",VLOOKUP(J190,NP,4,FALSE))</f>
        <v>96</v>
      </c>
      <c r="K187" s="34" t="str">
        <f>IF(J187="","",CONCATENATE(VLOOKUP(J190,NP,5,FALSE),"  ",VLOOKUP(J190,NP,6,FALSE)))</f>
        <v xml:space="preserve">102-MERRIEN.N/122-KERVELLA.Y  </v>
      </c>
      <c r="L187" s="34"/>
      <c r="M187" s="35"/>
      <c r="N187" s="34"/>
      <c r="O187" s="34"/>
      <c r="P187" s="35"/>
      <c r="Q187" s="34"/>
      <c r="R187" s="27"/>
      <c r="S187" s="28"/>
      <c r="T187" s="28"/>
      <c r="U187" s="29"/>
      <c r="V187" s="28"/>
      <c r="W187" s="28"/>
      <c r="X187" s="29"/>
      <c r="Y187" s="74"/>
      <c r="Z187" s="27"/>
      <c r="AA187" s="28"/>
      <c r="AB187" s="28"/>
      <c r="AC187" s="29"/>
      <c r="AD187" s="28"/>
      <c r="AE187" s="28"/>
      <c r="AF187" s="29"/>
      <c r="AG187" s="28"/>
      <c r="AH187" s="27"/>
      <c r="AI187" s="28"/>
      <c r="AJ187" s="28"/>
      <c r="AK187" s="29"/>
      <c r="AL187" s="28"/>
      <c r="AM187" s="28"/>
      <c r="AN187" s="29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</row>
    <row r="188" spans="1:57" ht="12" customHeight="1" x14ac:dyDescent="0.25">
      <c r="A188" s="98"/>
      <c r="B188" s="28"/>
      <c r="C188" s="53"/>
      <c r="D188" s="53"/>
      <c r="E188" s="54"/>
      <c r="F188" s="53"/>
      <c r="G188" s="53"/>
      <c r="H188" s="54"/>
      <c r="I188" s="53"/>
      <c r="J188" s="43"/>
      <c r="K188" s="56" t="str">
        <f>IF(J187="","",CONCATENATE(VLOOKUP(J190,NP,8,FALSE)," pts - ",VLOOKUP(J190,NP,11,FALSE)))</f>
        <v>2344 pts - PPC KERHUONNAIS</v>
      </c>
      <c r="L188" s="56"/>
      <c r="M188" s="57"/>
      <c r="N188" s="56"/>
      <c r="O188" s="56"/>
      <c r="P188" s="57"/>
      <c r="Q188" s="58"/>
      <c r="R188" s="59"/>
      <c r="S188" s="28"/>
      <c r="T188" s="28"/>
      <c r="U188" s="29"/>
      <c r="V188" s="28"/>
      <c r="W188" s="28"/>
      <c r="X188" s="29"/>
      <c r="Y188" s="74"/>
      <c r="Z188" s="27"/>
      <c r="AA188" s="28"/>
      <c r="AB188" s="28"/>
      <c r="AC188" s="29"/>
      <c r="AD188" s="28"/>
      <c r="AE188" s="28"/>
      <c r="AF188" s="29"/>
      <c r="AG188" s="28"/>
      <c r="AH188" s="27"/>
      <c r="AI188" s="28"/>
      <c r="AJ188" s="28"/>
      <c r="AK188" s="29"/>
      <c r="AL188" s="28"/>
      <c r="AM188" s="28"/>
      <c r="AN188" s="29"/>
      <c r="AO188" s="77"/>
      <c r="AP188" s="77"/>
      <c r="AQ188" s="77"/>
      <c r="AR188" s="77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</row>
    <row r="189" spans="1:57" ht="12" customHeight="1" x14ac:dyDescent="0.25">
      <c r="A189" s="98">
        <f>A185+1</f>
        <v>62</v>
      </c>
      <c r="B189" s="33">
        <f>IF(VLOOKUP(B187,NP,14,FALSE)=0,"",VLOOKUP(B187,NP,14,FALSE))</f>
        <v>96</v>
      </c>
      <c r="C189" s="34" t="str">
        <f>IF(B189="","",CONCATENATE(VLOOKUP(B187,NP,15,FALSE),"  ",VLOOKUP(B187,NP,16,FALSE)))</f>
        <v xml:space="preserve">102-MERRIEN.N/122-KERVELLA.Y  </v>
      </c>
      <c r="D189" s="34"/>
      <c r="E189" s="35"/>
      <c r="F189" s="34"/>
      <c r="G189" s="34"/>
      <c r="H189" s="35"/>
      <c r="I189" s="34"/>
      <c r="J189" s="59"/>
      <c r="K189" s="63" t="str">
        <f>IF(J187="","",CONCATENATE(IF(VLOOKUP(B187,NP,23,FALSE)="","",IF(VLOOKUP(B187,NP,12,FALSE)=1,VLOOKUP(B187,NP,23,FALSE),-VLOOKUP(B187,NP,23,FALSE))),IF(VLOOKUP(B187,NP,24,FALSE)="","",CONCATENATE(" / ",IF(VLOOKUP(B187,NP,12,FALSE)=1,VLOOKUP(B187,NP,24,FALSE),-VLOOKUP(B187,NP,24,FALSE)))),IF(VLOOKUP(B187,NP,25,FALSE)="","",CONCATENATE(" / ",IF(VLOOKUP(B187,NP,12,FALSE)=1,VLOOKUP(B187,NP,25,FALSE),-VLOOKUP(B187,NP,25,FALSE)))),IF(VLOOKUP(B187,NP,26,FALSE)="","",CONCATENATE(" / ",IF(VLOOKUP(B187,NP,12,FALSE)=1,VLOOKUP(B187,NP,26,FALSE),-VLOOKUP(B187,NP,26,FALSE)))),IF(VLOOKUP(B187,NP,27,FALSE)="","",CONCATENATE(" / ",IF(VLOOKUP(B187,NP,12,FALSE)=1,VLOOKUP(B187,NP,27,FALSE),-VLOOKUP(B187,NP,27,FALSE)))),IF(VLOOKUP(B187,NP,28)="","",CONCATENATE(" / ",IF(VLOOKUP(B187,NP,12)=1,VLOOKUP(B187,NP,28),-VLOOKUP(B187,NP,28)))),IF(VLOOKUP(B187,NP,29)="","",CONCATENATE(" / ",IF(VLOOKUP(B187,NP,12)=1,VLOOKUP(B187,NP,29),-VLOOKUP(B187,NP,29))))))</f>
        <v/>
      </c>
      <c r="L189" s="63"/>
      <c r="M189" s="64"/>
      <c r="N189" s="63"/>
      <c r="O189" s="63"/>
      <c r="P189" s="64"/>
      <c r="Q189" s="65"/>
      <c r="R189" s="59"/>
      <c r="S189" s="26"/>
      <c r="T189" s="26"/>
      <c r="U189" s="75"/>
      <c r="V189" s="26"/>
      <c r="W189" s="26"/>
      <c r="X189" s="75"/>
      <c r="Y189" s="74"/>
      <c r="Z189" s="27"/>
      <c r="AA189" s="28"/>
      <c r="AB189" s="28"/>
      <c r="AC189" s="29"/>
      <c r="AD189" s="28"/>
      <c r="AE189" s="28"/>
      <c r="AF189" s="29"/>
      <c r="AG189" s="28"/>
      <c r="AH189" s="27"/>
      <c r="AI189" s="28"/>
      <c r="AJ189" s="28"/>
      <c r="AK189" s="29"/>
      <c r="AL189" s="28"/>
      <c r="AM189" s="28"/>
      <c r="AN189" s="29"/>
      <c r="AO189" s="77"/>
      <c r="AP189" s="77"/>
      <c r="AQ189" s="77"/>
      <c r="AR189" s="77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</row>
    <row r="190" spans="1:57" ht="12" customHeight="1" x14ac:dyDescent="0.25">
      <c r="A190" s="98"/>
      <c r="B190" s="16" t="str">
        <f>IF(OR(B189="",VLOOKUP(B187,NP,20,FALSE)=0),"",IF(LEN(VLOOKUP(B187,NP,20,FALSE))=7,VLOOKUP(B187,NP,20,FALSE),VLOOKUP(B187,NP,20,FALSE)))</f>
        <v>03290081</v>
      </c>
      <c r="C190" s="39" t="str">
        <f>IF(B189="","",CONCATENATE(VLOOKUP(B187,NP,18,FALSE)," pts - ",VLOOKUP(B187,NP,21,FALSE)))</f>
        <v>2344 pts - PPC KERHUONNAIS</v>
      </c>
      <c r="D190" s="39"/>
      <c r="E190" s="40"/>
      <c r="F190" s="39"/>
      <c r="G190" s="39"/>
      <c r="H190" s="40"/>
      <c r="I190" s="39"/>
      <c r="J190" s="67">
        <v>48</v>
      </c>
      <c r="K190" s="46" t="s">
        <v>5</v>
      </c>
      <c r="L190" s="46"/>
      <c r="M190" s="47" t="str">
        <f>IF(VLOOKUP(J190,NP,32,FALSE)="","",IF(VLOOKUP(J190,NP,32,FALSE)=0,"",VLOOKUP(J190,NP,32,FALSE)))</f>
        <v/>
      </c>
      <c r="N190" s="48" t="str">
        <f>IF(VLOOKUP(J190,NP,33,FALSE)="","",IF(VLOOKUP(J190,NP,34,FALSE)=2,"",VLOOKUP(J190,NP,34,FALSE)))</f>
        <v/>
      </c>
      <c r="O190" s="48"/>
      <c r="P190" s="49" t="str">
        <f>IF(VLOOKUP(J190,NP,33,FALSE)="","",IF(VLOOKUP(J190,NP,33,FALSE)=0,"",VLOOKUP(J190,NP,33,FALSE)))</f>
        <v/>
      </c>
      <c r="Q190" s="68"/>
      <c r="R190" s="69">
        <f>IF(VLOOKUP(R184,NP,14,FALSE)=0,"",VLOOKUP(R184,NP,14,FALSE))</f>
        <v>63</v>
      </c>
      <c r="S190" s="34" t="str">
        <f>IF(R190="","",CONCATENATE(VLOOKUP(R184,NP,15,FALSE),"  ",VLOOKUP(R184,NP,16,FALSE)))</f>
        <v xml:space="preserve">39-QUENET.G/33-BARTHELEMY.N  </v>
      </c>
      <c r="T190" s="34"/>
      <c r="U190" s="35"/>
      <c r="V190" s="34"/>
      <c r="W190" s="34"/>
      <c r="X190" s="35"/>
      <c r="Y190" s="73"/>
      <c r="Z190" s="59"/>
      <c r="AA190" s="28"/>
      <c r="AB190" s="28"/>
      <c r="AC190" s="29"/>
      <c r="AD190" s="28"/>
      <c r="AE190" s="28"/>
      <c r="AF190" s="29"/>
      <c r="AG190" s="28"/>
      <c r="AH190" s="27"/>
      <c r="AI190" s="28"/>
      <c r="AJ190" s="28"/>
      <c r="AK190" s="29"/>
      <c r="AL190" s="28"/>
      <c r="AM190" s="28"/>
      <c r="AN190" s="29"/>
      <c r="AO190" s="77"/>
      <c r="AP190" s="77"/>
      <c r="AQ190" s="77"/>
      <c r="AR190" s="77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</row>
    <row r="191" spans="1:57" ht="12" customHeight="1" x14ac:dyDescent="0.25">
      <c r="A191" s="98">
        <f>A189+1</f>
        <v>63</v>
      </c>
      <c r="B191" s="33" t="str">
        <f>IF(VLOOKUP(B193,NP,4,FALSE)=0,"",VLOOKUP(B193,NP,4,FALSE))</f>
        <v/>
      </c>
      <c r="C191" s="34" t="str">
        <f>IF(B191="","",CONCATENATE(VLOOKUP(B193,NP,5,FALSE),"  ",VLOOKUP(B193,NP,6,FALSE)))</f>
        <v/>
      </c>
      <c r="D191" s="34"/>
      <c r="E191" s="35"/>
      <c r="F191" s="34"/>
      <c r="G191" s="34"/>
      <c r="H191" s="35"/>
      <c r="I191" s="34"/>
      <c r="J191" s="27"/>
      <c r="K191" s="53"/>
      <c r="L191" s="53"/>
      <c r="M191" s="54"/>
      <c r="N191" s="53"/>
      <c r="O191" s="53"/>
      <c r="P191" s="54"/>
      <c r="Q191" s="53"/>
      <c r="R191" s="66">
        <v>64</v>
      </c>
      <c r="S191" s="56" t="str">
        <f>IF(R190="","",CONCATENATE(VLOOKUP(R184,NP,18,FALSE)," pts - ",VLOOKUP(R184,NP,21,FALSE)))</f>
        <v>3326 pts - RP FOUESNANT</v>
      </c>
      <c r="T191" s="56"/>
      <c r="U191" s="57"/>
      <c r="V191" s="56"/>
      <c r="W191" s="56"/>
      <c r="X191" s="57"/>
      <c r="Y191" s="56"/>
      <c r="Z191" s="27"/>
      <c r="AA191" s="28"/>
      <c r="AB191" s="28"/>
      <c r="AC191" s="29"/>
      <c r="AD191" s="28"/>
      <c r="AE191" s="28"/>
      <c r="AF191" s="29"/>
      <c r="AG191" s="28"/>
      <c r="AH191" s="27"/>
      <c r="AI191" s="28"/>
      <c r="AJ191" s="28"/>
      <c r="AK191" s="29"/>
      <c r="AL191" s="28"/>
      <c r="AM191" s="28"/>
      <c r="AN191" s="29"/>
      <c r="AO191" s="77"/>
      <c r="AP191" s="77"/>
      <c r="AQ191" s="77"/>
      <c r="AR191" s="77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</row>
    <row r="192" spans="1:57" ht="12" customHeight="1" x14ac:dyDescent="0.25">
      <c r="A192" s="98"/>
      <c r="B192" s="16" t="str">
        <f>IF(OR(B191="",VLOOKUP(B193,NP,10,FALSE)=0),"",IF(LEN(VLOOKUP(B193,NP,10,FALSE))=7,VLOOKUP(B193,NP,10,FALSE),VLOOKUP(B193,NP,10,FALSE)))</f>
        <v/>
      </c>
      <c r="C192" s="39" t="str">
        <f>IF(B191="","",CONCATENATE(VLOOKUP(B193,NP,8,FALSE)," pts - ",VLOOKUP(B193,NP,11,FALSE)))</f>
        <v/>
      </c>
      <c r="D192" s="39"/>
      <c r="E192" s="40"/>
      <c r="F192" s="39"/>
      <c r="G192" s="39"/>
      <c r="H192" s="40"/>
      <c r="I192" s="41"/>
      <c r="J192" s="62"/>
      <c r="K192" s="53"/>
      <c r="L192" s="53"/>
      <c r="M192" s="54"/>
      <c r="N192" s="53"/>
      <c r="O192" s="53"/>
      <c r="P192" s="54"/>
      <c r="Q192" s="53"/>
      <c r="R192" s="59"/>
      <c r="S192" s="63" t="str">
        <f>IF(R190="","",CONCATENATE(IF(VLOOKUP(J190,NP,23,FALSE)="","",IF(VLOOKUP(J190,NP,12,FALSE)=1,VLOOKUP(J190,NP,23,FALSE),-VLOOKUP(J190,NP,23,FALSE))),IF(VLOOKUP(J190,NP,24,FALSE)="","",CONCATENATE(" / ",IF(VLOOKUP(J190,NP,12,FALSE)=1,VLOOKUP(J190,NP,24,FALSE),-VLOOKUP(J190,NP,24,FALSE)))),IF(VLOOKUP(J190,NP,25,FALSE)="","",CONCATENATE(" / ",IF(VLOOKUP(J190,NP,12,FALSE)=1,VLOOKUP(J190,NP,25,FALSE),-VLOOKUP(J190,NP,25,FALSE)))),IF(VLOOKUP(J190,NP,26,FALSE)="","",CONCATENATE(" / ",IF(VLOOKUP(J190,NP,12,FALSE)=1,VLOOKUP(J190,NP,26,FALSE),-VLOOKUP(J190,NP,26,FALSE)))),IF(VLOOKUP(J190,NP,27,FALSE)="","",CONCATENATE(" / ",IF(VLOOKUP(J190,NP,12,FALSE)=1,VLOOKUP(J190,NP,27,FALSE),-VLOOKUP(J190,NP,27,FALSE)))),IF(VLOOKUP(J190,NP,28)="","",CONCATENATE(" / ",IF(VLOOKUP(J190,NP,12)=1,VLOOKUP(J190,NP,28),-VLOOKUP(J190,NP,28)))),IF(VLOOKUP(J190,NP,29)="","",CONCATENATE(" / ",IF(VLOOKUP(J190,NP,12)=1,VLOOKUP(J190,NP,29),-VLOOKUP(J190,NP,29))))))</f>
        <v/>
      </c>
      <c r="T192" s="63"/>
      <c r="U192" s="64"/>
      <c r="V192" s="63"/>
      <c r="W192" s="63"/>
      <c r="X192" s="64"/>
      <c r="Y192" s="63"/>
      <c r="Z192" s="62"/>
      <c r="AA192" s="28"/>
      <c r="AB192" s="28"/>
      <c r="AC192" s="29"/>
      <c r="AD192" s="28"/>
      <c r="AE192" s="28"/>
      <c r="AF192" s="29"/>
      <c r="AG192" s="28"/>
      <c r="AH192" s="27"/>
      <c r="AI192" s="28"/>
      <c r="AJ192" s="28"/>
      <c r="AK192" s="29"/>
      <c r="AL192" s="28"/>
      <c r="AM192" s="28"/>
      <c r="AN192" s="29"/>
      <c r="AO192" s="77"/>
      <c r="AP192" s="77"/>
      <c r="AQ192" s="77"/>
      <c r="AR192" s="77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</row>
    <row r="193" spans="1:57" ht="12" customHeight="1" x14ac:dyDescent="0.25">
      <c r="A193" s="98"/>
      <c r="B193" s="45">
        <v>32</v>
      </c>
      <c r="C193" s="46" t="s">
        <v>5</v>
      </c>
      <c r="D193" s="46"/>
      <c r="E193" s="47" t="str">
        <f>IF(VLOOKUP(B193,NP,32,FALSE)="","",IF(VLOOKUP(B193,NP,32,FALSE)=0,"",VLOOKUP(B193,NP,32,FALSE)))</f>
        <v/>
      </c>
      <c r="F193" s="48" t="str">
        <f>IF(VLOOKUP(B193,NP,33,FALSE)="","",IF(VLOOKUP(B193,NP,34,FALSE)=2,"",VLOOKUP(B193,NP,34,FALSE)))</f>
        <v/>
      </c>
      <c r="G193" s="48"/>
      <c r="H193" s="49" t="str">
        <f>IF(VLOOKUP(B193,NP,33,FALSE)="","",IF(VLOOKUP(B193,NP,33,FALSE)=0,"",VLOOKUP(B193,NP,33,FALSE)))</f>
        <v/>
      </c>
      <c r="I193" s="50"/>
      <c r="J193" s="51">
        <f>IF(VLOOKUP(J190,NP,14,FALSE)=0,"",VLOOKUP(J190,NP,14,FALSE))</f>
        <v>63</v>
      </c>
      <c r="K193" s="34" t="str">
        <f>IF(J193="","",CONCATENATE(VLOOKUP(J190,NP,15,FALSE),"  ",VLOOKUP(J190,NP,16,FALSE)))</f>
        <v xml:space="preserve">39-QUENET.G/33-BARTHELEMY.N  </v>
      </c>
      <c r="L193" s="34"/>
      <c r="M193" s="35"/>
      <c r="N193" s="34"/>
      <c r="O193" s="34"/>
      <c r="P193" s="35"/>
      <c r="Q193" s="73"/>
      <c r="R193" s="59"/>
      <c r="S193" s="28"/>
      <c r="T193" s="28"/>
      <c r="U193" s="29"/>
      <c r="V193" s="28"/>
      <c r="W193" s="28"/>
      <c r="X193" s="29"/>
      <c r="Y193" s="28"/>
      <c r="Z193" s="27"/>
      <c r="AA193" s="28"/>
      <c r="AB193" s="28"/>
      <c r="AC193" s="29"/>
      <c r="AD193" s="28"/>
      <c r="AE193" s="28"/>
      <c r="AF193" s="29"/>
      <c r="AG193" s="28"/>
      <c r="AH193" s="27"/>
      <c r="AI193" s="28"/>
      <c r="AJ193" s="28"/>
      <c r="AK193" s="29"/>
      <c r="AL193" s="28"/>
      <c r="AM193" s="28"/>
      <c r="AN193" s="29"/>
      <c r="AO193" s="77"/>
      <c r="AP193" s="77"/>
      <c r="AQ193" s="77"/>
      <c r="AR193" s="77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</row>
    <row r="194" spans="1:57" ht="12" customHeight="1" x14ac:dyDescent="0.25">
      <c r="A194" s="98"/>
      <c r="B194" s="28"/>
      <c r="C194" s="53"/>
      <c r="D194" s="53"/>
      <c r="E194" s="54"/>
      <c r="F194" s="53"/>
      <c r="G194" s="53"/>
      <c r="H194" s="54"/>
      <c r="I194" s="55"/>
      <c r="J194" s="42">
        <v>64</v>
      </c>
      <c r="K194" s="56" t="str">
        <f>IF(J193="","",CONCATENATE(VLOOKUP(J190,NP,18,FALSE)," pts - ",VLOOKUP(J190,NP,21,FALSE)))</f>
        <v>3326 pts - RP FOUESNANT</v>
      </c>
      <c r="L194" s="56"/>
      <c r="M194" s="57"/>
      <c r="N194" s="56"/>
      <c r="O194" s="56"/>
      <c r="P194" s="57"/>
      <c r="Q194" s="56"/>
      <c r="R194" s="27"/>
      <c r="S194" s="28"/>
      <c r="T194" s="28"/>
      <c r="U194" s="29"/>
      <c r="V194" s="28"/>
      <c r="W194" s="28"/>
      <c r="X194" s="29"/>
      <c r="Y194" s="28"/>
      <c r="Z194" s="27"/>
      <c r="AA194" s="28"/>
      <c r="AB194" s="28"/>
      <c r="AC194" s="29"/>
      <c r="AD194" s="28"/>
      <c r="AE194" s="28"/>
      <c r="AF194" s="29"/>
      <c r="AG194" s="28"/>
      <c r="AH194" s="27"/>
      <c r="AI194" s="28"/>
      <c r="AJ194" s="28"/>
      <c r="AK194" s="29"/>
      <c r="AL194" s="28"/>
      <c r="AM194" s="28"/>
      <c r="AN194" s="29"/>
      <c r="AO194" s="77"/>
      <c r="AP194" s="77"/>
      <c r="AQ194" s="77"/>
      <c r="AR194" s="77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</row>
    <row r="195" spans="1:57" ht="12" customHeight="1" x14ac:dyDescent="0.25">
      <c r="A195" s="100">
        <f>A191+1</f>
        <v>64</v>
      </c>
      <c r="B195" s="33">
        <f>IF(VLOOKUP(B193,NP,14,FALSE)=0,"",VLOOKUP(B193,NP,14,FALSE))</f>
        <v>63</v>
      </c>
      <c r="C195" s="34" t="str">
        <f>IF(B195="","",CONCATENATE(VLOOKUP(B193,NP,15,FALSE),"  ",VLOOKUP(B193,NP,16,FALSE)))</f>
        <v xml:space="preserve">39-QUENET.G/33-BARTHELEMY.N  </v>
      </c>
      <c r="D195" s="34"/>
      <c r="E195" s="35"/>
      <c r="F195" s="34"/>
      <c r="G195" s="34"/>
      <c r="H195" s="35"/>
      <c r="I195" s="61"/>
      <c r="J195" s="62"/>
      <c r="K195" s="63" t="str">
        <f>IF(J193="","",CONCATENATE(IF(VLOOKUP(B193,NP,23,FALSE)="","",IF(VLOOKUP(B193,NP,12,FALSE)=1,VLOOKUP(B193,NP,23,FALSE),-VLOOKUP(B193,NP,23,FALSE))),IF(VLOOKUP(B193,NP,24,FALSE)="","",CONCATENATE(" / ",IF(VLOOKUP(B193,NP,12,FALSE)=1,VLOOKUP(B193,NP,24,FALSE),-VLOOKUP(B193,NP,24,FALSE)))),IF(VLOOKUP(B193,NP,25,FALSE)="","",CONCATENATE(" / ",IF(VLOOKUP(B193,NP,12,FALSE)=1,VLOOKUP(B193,NP,25,FALSE),-VLOOKUP(B193,NP,25,FALSE)))),IF(VLOOKUP(B193,NP,26,FALSE)="","",CONCATENATE(" / ",IF(VLOOKUP(B193,NP,12,FALSE)=1,VLOOKUP(B193,NP,26,FALSE),-VLOOKUP(B193,NP,26,FALSE)))),IF(VLOOKUP(B193,NP,27,FALSE)="","",CONCATENATE(" / ",IF(VLOOKUP(B193,NP,12,FALSE)=1,VLOOKUP(B193,NP,27,FALSE),-VLOOKUP(B193,NP,27,FALSE)))),IF(VLOOKUP(B193,NP,28)="","",CONCATENATE(" / ",IF(VLOOKUP(B193,NP,12)=1,VLOOKUP(B193,NP,28),-VLOOKUP(B193,NP,28)))),IF(VLOOKUP(B193,NP,29)="","",CONCATENATE(" / ",IF(VLOOKUP(B193,NP,12)=1,VLOOKUP(B193,NP,29),-VLOOKUP(B193,NP,29))))))</f>
        <v/>
      </c>
      <c r="L195" s="63"/>
      <c r="M195" s="64"/>
      <c r="N195" s="63"/>
      <c r="O195" s="63"/>
      <c r="P195" s="64"/>
      <c r="Q195" s="63"/>
      <c r="R195" s="62"/>
      <c r="S195" s="28"/>
      <c r="T195" s="28"/>
      <c r="U195" s="29"/>
      <c r="V195" s="28"/>
      <c r="W195" s="28"/>
      <c r="X195" s="29"/>
      <c r="Y195" s="28"/>
      <c r="Z195" s="27"/>
      <c r="AA195" s="28"/>
      <c r="AB195" s="28"/>
      <c r="AC195" s="29"/>
      <c r="AD195" s="28"/>
      <c r="AE195" s="28"/>
      <c r="AF195" s="29"/>
      <c r="AG195" s="28"/>
      <c r="AH195" s="27"/>
      <c r="AI195" s="28"/>
      <c r="AJ195" s="28"/>
      <c r="AK195" s="29"/>
      <c r="AL195" s="28"/>
      <c r="AM195" s="28"/>
      <c r="AN195" s="29"/>
      <c r="AO195" s="77"/>
      <c r="AP195" s="77"/>
      <c r="AQ195" s="77"/>
      <c r="AR195" s="77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</row>
    <row r="196" spans="1:57" ht="12" customHeight="1" x14ac:dyDescent="0.25">
      <c r="A196" s="98"/>
      <c r="B196" s="16" t="str">
        <f>IF(OR(B195="",VLOOKUP(B193,NP,20,FALSE)=0),"",IF(LEN(VLOOKUP(B193,NP,20,FALSE))=7,VLOOKUP(B193,NP,20,FALSE),VLOOKUP(B193,NP,20,FALSE)))</f>
        <v>03290229</v>
      </c>
      <c r="C196" s="39" t="str">
        <f>IF(B195="","",CONCATENATE(VLOOKUP(B193,NP,18,FALSE)," pts - ",VLOOKUP(B193,NP,21,FALSE)))</f>
        <v>3326 pts - RP FOUESNANT</v>
      </c>
      <c r="D196" s="39"/>
      <c r="E196" s="40"/>
      <c r="F196" s="39"/>
      <c r="G196" s="39"/>
      <c r="H196" s="40"/>
      <c r="I196" s="39"/>
      <c r="J196" s="27"/>
      <c r="K196" s="28"/>
      <c r="L196" s="28"/>
      <c r="M196" s="29"/>
      <c r="N196" s="28"/>
      <c r="O196" s="28"/>
      <c r="P196" s="29"/>
      <c r="Q196" s="28"/>
      <c r="R196" s="27"/>
      <c r="S196" s="28"/>
      <c r="T196" s="28"/>
      <c r="U196" s="29"/>
      <c r="V196" s="28"/>
      <c r="W196" s="28"/>
      <c r="X196" s="29"/>
      <c r="Y196" s="28"/>
      <c r="Z196" s="27"/>
      <c r="AA196" s="28"/>
      <c r="AB196" s="28"/>
      <c r="AC196" s="29"/>
      <c r="AD196" s="28"/>
      <c r="AE196" s="28"/>
      <c r="AF196" s="29"/>
      <c r="AG196" s="28"/>
      <c r="AH196" s="27"/>
      <c r="AI196" s="28"/>
      <c r="AJ196" s="28"/>
      <c r="AK196" s="29"/>
      <c r="AL196" s="28"/>
      <c r="AM196" s="28"/>
      <c r="AN196" s="29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</row>
    <row r="197" spans="1:57" x14ac:dyDescent="0.3">
      <c r="B197" s="111"/>
      <c r="C197" s="112"/>
      <c r="D197" s="112"/>
      <c r="E197" s="112"/>
      <c r="F197" s="112"/>
      <c r="G197" s="112"/>
      <c r="H197" s="112"/>
      <c r="I197" s="113"/>
      <c r="J197" s="111"/>
      <c r="K197" s="112"/>
      <c r="L197" s="112"/>
      <c r="M197" s="112"/>
      <c r="N197" s="112"/>
      <c r="O197" s="112"/>
      <c r="P197" s="112"/>
      <c r="Q197" s="113"/>
      <c r="R197" s="18"/>
      <c r="S197" s="19"/>
      <c r="T197" s="19"/>
      <c r="U197" s="19"/>
      <c r="V197" s="19"/>
      <c r="W197" s="19"/>
      <c r="X197" s="19"/>
      <c r="Y197" s="20"/>
      <c r="Z197" s="18"/>
      <c r="AA197" s="19"/>
      <c r="AB197" s="19"/>
      <c r="AC197" s="19"/>
      <c r="AD197" s="19"/>
      <c r="AE197" s="19"/>
      <c r="AF197" s="19"/>
      <c r="AG197" s="20"/>
    </row>
    <row r="198" spans="1:57" x14ac:dyDescent="0.3">
      <c r="B198" s="23" t="s">
        <v>0</v>
      </c>
      <c r="C198" s="23"/>
      <c r="D198" s="23"/>
      <c r="E198" s="23"/>
      <c r="F198" s="23"/>
      <c r="G198" s="23"/>
      <c r="H198" s="23"/>
      <c r="I198" s="23"/>
      <c r="J198" s="23" t="s">
        <v>1</v>
      </c>
      <c r="K198" s="23"/>
      <c r="L198" s="23"/>
      <c r="M198" s="23"/>
      <c r="N198" s="23"/>
      <c r="O198" s="23"/>
      <c r="P198" s="23"/>
      <c r="Q198" s="23"/>
      <c r="R198" s="23" t="s">
        <v>2</v>
      </c>
      <c r="S198" s="23"/>
      <c r="T198" s="23"/>
      <c r="U198" s="23"/>
      <c r="V198" s="23"/>
      <c r="W198" s="23"/>
      <c r="X198" s="23"/>
      <c r="Y198" s="23"/>
      <c r="Z198" s="23" t="s">
        <v>3</v>
      </c>
      <c r="AA198" s="23"/>
      <c r="AB198" s="23"/>
      <c r="AC198" s="23"/>
      <c r="AD198" s="23"/>
      <c r="AE198" s="23"/>
      <c r="AF198" s="23"/>
      <c r="AG198" s="23"/>
    </row>
    <row r="199" spans="1:57" ht="12" customHeight="1" x14ac:dyDescent="0.3">
      <c r="A199" s="98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89"/>
      <c r="AH199" s="89"/>
    </row>
    <row r="200" spans="1:57" ht="12" customHeight="1" x14ac:dyDescent="0.25">
      <c r="A200" s="98"/>
      <c r="B200" s="26"/>
      <c r="C200" s="27"/>
      <c r="D200" s="27"/>
      <c r="E200" s="25"/>
      <c r="F200" s="27"/>
      <c r="G200" s="27"/>
      <c r="H200" s="25"/>
      <c r="I200" s="27"/>
      <c r="J200" s="27"/>
      <c r="K200" s="28"/>
      <c r="L200" s="28"/>
      <c r="M200" s="29"/>
      <c r="N200" s="28"/>
      <c r="O200" s="28"/>
      <c r="P200" s="29"/>
      <c r="Q200" s="28"/>
      <c r="R200" s="27"/>
      <c r="S200" s="28"/>
      <c r="T200" s="28"/>
      <c r="U200" s="29"/>
      <c r="V200" s="28"/>
      <c r="W200" s="28"/>
      <c r="X200" s="29"/>
      <c r="Y200" s="28"/>
      <c r="Z200" s="89"/>
      <c r="AA200" s="30"/>
      <c r="AB200" s="1"/>
      <c r="AC200" s="31"/>
      <c r="AD200" s="32"/>
      <c r="AE200" s="32"/>
      <c r="AF200" s="31"/>
      <c r="AG200" s="32"/>
      <c r="AH200" s="1"/>
      <c r="AI200" s="32"/>
      <c r="AJ200" s="32"/>
      <c r="AK200" s="31"/>
      <c r="AL200" s="2"/>
      <c r="AM200" s="2"/>
      <c r="AN200" s="14"/>
      <c r="AO200" s="2"/>
      <c r="AP200" s="3"/>
    </row>
    <row r="201" spans="1:57" ht="12" customHeight="1" x14ac:dyDescent="0.25">
      <c r="A201" s="98">
        <v>1</v>
      </c>
      <c r="B201" s="33">
        <f>IF(VLOOKUP(B203,NP,4,FALSE)=0,"",VLOOKUP(B203,NP,4,FALSE))</f>
        <v>62</v>
      </c>
      <c r="C201" s="34" t="str">
        <f>IF(B201="","",CONCATENATE(VLOOKUP(B203,NP,5,FALSE),"  ",VLOOKUP(B203,NP,6,FALSE)))</f>
        <v xml:space="preserve">32-VALERI.R/41-FRIEDMANN.C  </v>
      </c>
      <c r="D201" s="34"/>
      <c r="E201" s="35"/>
      <c r="F201" s="34"/>
      <c r="G201" s="34"/>
      <c r="H201" s="35"/>
      <c r="I201" s="34"/>
      <c r="J201" s="27"/>
      <c r="K201" s="28"/>
      <c r="L201" s="28"/>
      <c r="M201" s="29"/>
      <c r="N201" s="28"/>
      <c r="O201" s="28"/>
      <c r="P201" s="29"/>
      <c r="Q201" s="28"/>
      <c r="R201" s="27"/>
      <c r="S201" s="28"/>
      <c r="T201" s="28"/>
      <c r="U201" s="29"/>
      <c r="V201" s="28"/>
      <c r="W201" s="28"/>
      <c r="X201" s="29"/>
      <c r="Y201" s="28"/>
      <c r="Z201" s="89"/>
      <c r="AA201" s="36" t="s">
        <v>4</v>
      </c>
      <c r="AB201" s="4"/>
      <c r="AC201" s="37"/>
      <c r="AD201" s="38"/>
      <c r="AE201" s="109">
        <f>IF('Liste des parties'!$AH$3&lt;10000,'Date Tournoi'!$B$2,'Liste des parties'!$AH$3)</f>
        <v>46131</v>
      </c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10"/>
    </row>
    <row r="202" spans="1:57" ht="12" customHeight="1" x14ac:dyDescent="0.25">
      <c r="A202" s="98"/>
      <c r="B202" s="28"/>
      <c r="C202" s="39" t="str">
        <f>IF(B201="","",CONCATENATE(VLOOKUP(B203,NP,8,FALSE)," pts - ",VLOOKUP(B203,NP,11,FALSE)))</f>
        <v>3334 pts - PPC KERHUONNAIS</v>
      </c>
      <c r="D202" s="39"/>
      <c r="E202" s="40"/>
      <c r="F202" s="39"/>
      <c r="G202" s="39"/>
      <c r="H202" s="40"/>
      <c r="I202" s="39"/>
      <c r="J202" s="66">
        <v>1</v>
      </c>
      <c r="K202" s="28"/>
      <c r="L202" s="28"/>
      <c r="M202" s="29"/>
      <c r="N202" s="28"/>
      <c r="O202" s="28"/>
      <c r="P202" s="29"/>
      <c r="Q202" s="28"/>
      <c r="R202" s="27"/>
      <c r="S202" s="28"/>
      <c r="T202" s="28"/>
      <c r="U202" s="29"/>
      <c r="V202" s="28"/>
      <c r="W202" s="28"/>
      <c r="X202" s="29"/>
      <c r="Y202" s="28"/>
      <c r="Z202" s="89"/>
      <c r="AA202" s="43"/>
      <c r="AB202" s="4"/>
      <c r="AC202" s="37"/>
      <c r="AD202" s="5"/>
      <c r="AE202" s="5"/>
      <c r="AF202" s="13"/>
      <c r="AG202" s="5"/>
      <c r="AH202" s="6"/>
      <c r="AI202" s="44"/>
      <c r="AJ202" s="44"/>
      <c r="AK202" s="12"/>
      <c r="AL202" s="7"/>
      <c r="AM202" s="7"/>
      <c r="AN202" s="12"/>
      <c r="AO202" s="7"/>
      <c r="AP202" s="8"/>
    </row>
    <row r="203" spans="1:57" ht="12" customHeight="1" x14ac:dyDescent="0.25">
      <c r="A203" s="98"/>
      <c r="B203" s="45">
        <v>49</v>
      </c>
      <c r="C203" s="46" t="s">
        <v>5</v>
      </c>
      <c r="D203" s="46"/>
      <c r="E203" s="47" t="str">
        <f>IF(VLOOKUP(B203,NP,32,FALSE)="","",IF(VLOOKUP(B203,NP,32,FALSE)=0,"",VLOOKUP(B203,NP,32,FALSE)))</f>
        <v/>
      </c>
      <c r="F203" s="48" t="str">
        <f>IF(VLOOKUP(B203,NP,33,FALSE)="","",IF(VLOOKUP(B203,NP,34,FALSE)=2,"",VLOOKUP(B203,NP,34,FALSE)))</f>
        <v/>
      </c>
      <c r="G203" s="48"/>
      <c r="H203" s="49" t="str">
        <f>IF(VLOOKUP(B203,NP,33,FALSE)="","",IF(VLOOKUP(B203,NP,33,FALSE)=0,"",VLOOKUP(B203,NP,33,FALSE)))</f>
        <v/>
      </c>
      <c r="I203" s="68"/>
      <c r="J203" s="69">
        <f>IF(VLOOKUP(J206,NP,4,FALSE)=0,"",VLOOKUP(J206,NP,4,FALSE))</f>
        <v>79</v>
      </c>
      <c r="K203" s="34" t="str">
        <f>IF(J203="","",CONCATENATE(VLOOKUP(J206,NP,5,FALSE),"  ",VLOOKUP(J206,NP,6,FALSE)))</f>
        <v xml:space="preserve">72-LE COM.A/78-GUILLOU.K  </v>
      </c>
      <c r="L203" s="34"/>
      <c r="M203" s="35"/>
      <c r="N203" s="34"/>
      <c r="O203" s="34"/>
      <c r="P203" s="35"/>
      <c r="Q203" s="34"/>
      <c r="R203" s="27"/>
      <c r="S203" s="28"/>
      <c r="T203" s="28"/>
      <c r="U203" s="29"/>
      <c r="V203" s="28"/>
      <c r="W203" s="28"/>
      <c r="X203" s="29"/>
      <c r="Y203" s="28"/>
      <c r="Z203" s="89"/>
      <c r="AA203" s="52" t="s">
        <v>6</v>
      </c>
      <c r="AB203" s="4"/>
      <c r="AC203" s="37"/>
      <c r="AD203" s="5"/>
      <c r="AE203" s="105" t="str">
        <f>'Liste des parties'!$AD$2</f>
        <v>FED_Finales Individuelles</v>
      </c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6"/>
    </row>
    <row r="204" spans="1:57" ht="12" customHeight="1" x14ac:dyDescent="0.25">
      <c r="A204" s="98"/>
      <c r="B204" s="28"/>
      <c r="C204" s="53"/>
      <c r="D204" s="53"/>
      <c r="E204" s="54"/>
      <c r="F204" s="53"/>
      <c r="G204" s="53"/>
      <c r="H204" s="54"/>
      <c r="I204" s="53"/>
      <c r="J204" s="43"/>
      <c r="K204" s="56" t="str">
        <f>IF(J203="","",CONCATENATE(VLOOKUP(J206,NP,8,FALSE)," pts - ",VLOOKUP(J206,NP,11,FALSE)))</f>
        <v>2757 pts - SCAER/CORAY TT</v>
      </c>
      <c r="L204" s="56"/>
      <c r="M204" s="57"/>
      <c r="N204" s="56"/>
      <c r="O204" s="56"/>
      <c r="P204" s="57"/>
      <c r="Q204" s="58"/>
      <c r="R204" s="59"/>
      <c r="S204" s="28"/>
      <c r="T204" s="28"/>
      <c r="U204" s="29"/>
      <c r="V204" s="28"/>
      <c r="W204" s="28"/>
      <c r="X204" s="29"/>
      <c r="Y204" s="28"/>
      <c r="Z204" s="89"/>
      <c r="AA204" s="36"/>
      <c r="AB204" s="4"/>
      <c r="AC204" s="37"/>
      <c r="AD204" s="60"/>
      <c r="AE204" s="60"/>
      <c r="AF204" s="37"/>
      <c r="AG204" s="60"/>
      <c r="AH204" s="6"/>
      <c r="AI204" s="60"/>
      <c r="AJ204" s="60"/>
      <c r="AK204" s="37"/>
      <c r="AL204" s="5"/>
      <c r="AM204" s="5"/>
      <c r="AN204" s="13"/>
      <c r="AO204" s="5"/>
      <c r="AP204" s="8"/>
    </row>
    <row r="205" spans="1:57" ht="12" customHeight="1" x14ac:dyDescent="0.25">
      <c r="A205" s="98">
        <v>8</v>
      </c>
      <c r="B205" s="94">
        <f>IF(VLOOKUP(B203,NP,14,FALSE)=0,"",VLOOKUP(B203,NP,14,FALSE))</f>
        <v>79</v>
      </c>
      <c r="C205" s="34" t="str">
        <f>IF(B205="","",CONCATENATE(VLOOKUP(B203,NP,15,FALSE),"  ",VLOOKUP(B203,NP,16,FALSE)))</f>
        <v xml:space="preserve">72-LE COM.A/78-GUILLOU.K  </v>
      </c>
      <c r="D205" s="34"/>
      <c r="E205" s="35"/>
      <c r="F205" s="34"/>
      <c r="G205" s="34"/>
      <c r="H205" s="35"/>
      <c r="I205" s="34"/>
      <c r="J205" s="59"/>
      <c r="K205" s="63" t="str">
        <f>IF(J203="","",CONCATENATE(IF(VLOOKUP(B203,NP,23,FALSE)="","",IF(VLOOKUP(B203,NP,12,FALSE)=1,VLOOKUP(B203,NP,23,FALSE),-VLOOKUP(B203,NP,23,FALSE))),IF(VLOOKUP(B203,NP,24,FALSE)="","",CONCATENATE(" / ",IF(VLOOKUP(B203,NP,12,FALSE)=1,VLOOKUP(B203,NP,24,FALSE),-VLOOKUP(B203,NP,24,FALSE)))),IF(VLOOKUP(B203,NP,25,FALSE)="","",CONCATENATE(" / ",IF(VLOOKUP(B203,NP,12,FALSE)=1,VLOOKUP(B203,NP,25,FALSE),-VLOOKUP(B203,NP,25,FALSE)))),IF(VLOOKUP(B203,NP,26,FALSE)="","",CONCATENATE(" / ",IF(VLOOKUP(B203,NP,12,FALSE)=1,VLOOKUP(B203,NP,26,FALSE),-VLOOKUP(B203,NP,26,FALSE)))),IF(VLOOKUP(B203,NP,27,FALSE)="","",CONCATENATE(" / ",IF(VLOOKUP(B203,NP,12,FALSE)=1,VLOOKUP(B203,NP,27,FALSE),-VLOOKUP(B203,NP,27,FALSE)))),IF(VLOOKUP(B203,NP,28)="","",CONCATENATE(" / ",IF(VLOOKUP(B203,NP,12)=1,VLOOKUP(B203,NP,28),-VLOOKUP(B203,NP,28)))),IF(VLOOKUP(B203,NP,29)="","",CONCATENATE(" / ",IF(VLOOKUP(B203,NP,12)=1,VLOOKUP(B203,NP,29),-VLOOKUP(B203,NP,29))))))</f>
        <v/>
      </c>
      <c r="L205" s="63"/>
      <c r="M205" s="64"/>
      <c r="N205" s="63"/>
      <c r="O205" s="63"/>
      <c r="P205" s="64"/>
      <c r="Q205" s="65"/>
      <c r="R205" s="66">
        <v>1</v>
      </c>
      <c r="S205" s="28"/>
      <c r="T205" s="28"/>
      <c r="U205" s="29"/>
      <c r="V205" s="28"/>
      <c r="W205" s="28"/>
      <c r="X205" s="29"/>
      <c r="Y205" s="28"/>
      <c r="Z205" s="89"/>
      <c r="AA205" s="36" t="s">
        <v>7</v>
      </c>
      <c r="AB205" s="6"/>
      <c r="AC205" s="12"/>
      <c r="AD205" s="7"/>
      <c r="AE205" s="107" t="str">
        <f>'Liste des parties'!$AE$2</f>
        <v>Doubles Messieurs 11 à 16 - T1 - GR1</v>
      </c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8"/>
    </row>
    <row r="206" spans="1:57" ht="12" customHeight="1" x14ac:dyDescent="0.25">
      <c r="A206" s="98"/>
      <c r="B206" s="27"/>
      <c r="C206" s="39" t="str">
        <f>IF(B205="","",CONCATENATE(VLOOKUP(B203,NP,18,FALSE)," pts - ",VLOOKUP(B203,NP,21,FALSE)))</f>
        <v>2757 pts - SCAER/CORAY TT</v>
      </c>
      <c r="D206" s="39"/>
      <c r="E206" s="40"/>
      <c r="F206" s="39"/>
      <c r="G206" s="39"/>
      <c r="H206" s="40"/>
      <c r="I206" s="39"/>
      <c r="J206" s="67">
        <v>57</v>
      </c>
      <c r="K206" s="46" t="s">
        <v>5</v>
      </c>
      <c r="L206" s="46"/>
      <c r="M206" s="47" t="str">
        <f>IF(VLOOKUP(J206,NP,32,FALSE)="","",IF(VLOOKUP(J206,NP,32,FALSE)=0,"",VLOOKUP(J206,NP,32,FALSE)))</f>
        <v/>
      </c>
      <c r="N206" s="48" t="str">
        <f>IF(VLOOKUP(J206,NP,33,FALSE)="","",IF(VLOOKUP(J206,NP,34,FALSE)=2,"",VLOOKUP(J206,NP,34,FALSE)))</f>
        <v/>
      </c>
      <c r="O206" s="48"/>
      <c r="P206" s="49" t="str">
        <f>IF(VLOOKUP(J206,NP,33,FALSE)="","",IF(VLOOKUP(J206,NP,33,FALSE)=0,"",VLOOKUP(J206,NP,33,FALSE)))</f>
        <v/>
      </c>
      <c r="Q206" s="68"/>
      <c r="R206" s="69">
        <f>IF(VLOOKUP(R212,NP,4,FALSE)=0,"",VLOOKUP(R212,NP,4,FALSE))</f>
        <v>79</v>
      </c>
      <c r="S206" s="34" t="str">
        <f>IF(R206="","",CONCATENATE(VLOOKUP(R212,NP,5,FALSE),"  ",VLOOKUP(R212,NP,6,FALSE)))</f>
        <v xml:space="preserve">72-LE COM.A/78-GUILLOU.K  </v>
      </c>
      <c r="T206" s="34"/>
      <c r="U206" s="35"/>
      <c r="V206" s="34"/>
      <c r="W206" s="34"/>
      <c r="X206" s="35"/>
      <c r="Y206" s="34"/>
      <c r="Z206" s="27"/>
      <c r="AA206" s="70"/>
      <c r="AB206" s="9"/>
      <c r="AC206" s="71"/>
      <c r="AD206" s="72"/>
      <c r="AE206" s="72"/>
      <c r="AF206" s="71"/>
      <c r="AG206" s="72"/>
      <c r="AH206" s="9"/>
      <c r="AI206" s="72"/>
      <c r="AJ206" s="72"/>
      <c r="AK206" s="71"/>
      <c r="AL206" s="10"/>
      <c r="AM206" s="10"/>
      <c r="AN206" s="15"/>
      <c r="AO206" s="10"/>
      <c r="AP206" s="11"/>
    </row>
    <row r="207" spans="1:57" ht="12" customHeight="1" x14ac:dyDescent="0.3">
      <c r="A207" s="98">
        <v>9</v>
      </c>
      <c r="B207" s="33">
        <f>IF(VLOOKUP(B209,NP,4,FALSE)=0,"",VLOOKUP(B209,NP,4,FALSE))</f>
        <v>86</v>
      </c>
      <c r="C207" s="34" t="str">
        <f>IF(B207="","",CONCATENATE(VLOOKUP(B209,NP,5,FALSE),"  ",VLOOKUP(B209,NP,6,FALSE)))</f>
        <v xml:space="preserve">90-UGUEN.K/84-HORNEZ.N  </v>
      </c>
      <c r="D207" s="34"/>
      <c r="E207" s="35"/>
      <c r="F207" s="34"/>
      <c r="G207" s="34"/>
      <c r="H207" s="35"/>
      <c r="I207" s="34"/>
      <c r="J207" s="27"/>
      <c r="K207" s="53"/>
      <c r="L207" s="53"/>
      <c r="M207" s="54"/>
      <c r="N207" s="53"/>
      <c r="O207" s="53"/>
      <c r="P207" s="54"/>
      <c r="Q207" s="53"/>
      <c r="R207" s="43"/>
      <c r="S207" s="56" t="str">
        <f>IF(R206="","",CONCATENATE(VLOOKUP(R212,NP,8,FALSE)," pts - ",VLOOKUP(R212,NP,11,FALSE)))</f>
        <v>2757 pts - SCAER/CORAY TT</v>
      </c>
      <c r="T207" s="56"/>
      <c r="U207" s="57"/>
      <c r="V207" s="56"/>
      <c r="W207" s="56"/>
      <c r="X207" s="57"/>
      <c r="Y207" s="58"/>
      <c r="Z207" s="59"/>
      <c r="AA207" s="28"/>
      <c r="AB207" s="28"/>
      <c r="AC207" s="29"/>
      <c r="AD207" s="28"/>
      <c r="AE207" s="28"/>
      <c r="AF207" s="29"/>
      <c r="AG207" s="28"/>
    </row>
    <row r="208" spans="1:57" ht="12" customHeight="1" x14ac:dyDescent="0.3">
      <c r="A208" s="98"/>
      <c r="B208" s="28"/>
      <c r="C208" s="39" t="str">
        <f>IF(B207="","",CONCATENATE(VLOOKUP(B209,NP,8,FALSE)," pts - ",VLOOKUP(B209,NP,11,FALSE)))</f>
        <v>2608 pts - PC PLABENNEC</v>
      </c>
      <c r="D208" s="39"/>
      <c r="E208" s="40"/>
      <c r="F208" s="39"/>
      <c r="G208" s="39"/>
      <c r="H208" s="40"/>
      <c r="I208" s="39"/>
      <c r="J208" s="59"/>
      <c r="K208" s="53"/>
      <c r="L208" s="53"/>
      <c r="M208" s="54"/>
      <c r="N208" s="53"/>
      <c r="O208" s="53"/>
      <c r="P208" s="54"/>
      <c r="Q208" s="53"/>
      <c r="R208" s="59"/>
      <c r="S208" s="63" t="str">
        <f>IF(R206="","",CONCATENATE(IF(VLOOKUP(J206,NP,23,FALSE)="","",IF(VLOOKUP(J206,NP,12,FALSE)=1,VLOOKUP(J206,NP,23,FALSE),-VLOOKUP(J206,NP,23,FALSE))),IF(VLOOKUP(J206,NP,24,FALSE)="","",CONCATENATE(" / ",IF(VLOOKUP(J206,NP,12,FALSE)=1,VLOOKUP(J206,NP,24,FALSE),-VLOOKUP(J206,NP,24,FALSE)))),IF(VLOOKUP(J206,NP,25,FALSE)="","",CONCATENATE(" / ",IF(VLOOKUP(J206,NP,12,FALSE)=1,VLOOKUP(J206,NP,25,FALSE),-VLOOKUP(J206,NP,25,FALSE)))),IF(VLOOKUP(J206,NP,26,FALSE)="","",CONCATENATE(" / ",IF(VLOOKUP(J206,NP,12,FALSE)=1,VLOOKUP(J206,NP,26,FALSE),-VLOOKUP(J206,NP,26,FALSE)))),IF(VLOOKUP(J206,NP,27,FALSE)="","",CONCATENATE(" / ",IF(VLOOKUP(J206,NP,12,FALSE)=1,VLOOKUP(J206,NP,27,FALSE),-VLOOKUP(J206,NP,27,FALSE)))),IF(VLOOKUP(J206,NP,28)="","",CONCATENATE(" / ",IF(VLOOKUP(J206,NP,12)=1,VLOOKUP(J206,NP,28),-VLOOKUP(J206,NP,28)))),IF(VLOOKUP(J206,NP,29)="","",CONCATENATE(" / ",IF(VLOOKUP(J206,NP,12)=1,VLOOKUP(J206,NP,29),-VLOOKUP(J206,NP,29))))))</f>
        <v/>
      </c>
      <c r="T208" s="63"/>
      <c r="U208" s="64"/>
      <c r="V208" s="63"/>
      <c r="W208" s="63"/>
      <c r="X208" s="64"/>
      <c r="Y208" s="63"/>
      <c r="Z208" s="59"/>
      <c r="AA208" s="28"/>
      <c r="AB208" s="28"/>
      <c r="AC208" s="29"/>
      <c r="AD208" s="28"/>
      <c r="AE208" s="28"/>
      <c r="AF208" s="29"/>
      <c r="AG208" s="28"/>
    </row>
    <row r="209" spans="1:42" ht="12" customHeight="1" x14ac:dyDescent="0.3">
      <c r="A209" s="98"/>
      <c r="B209" s="45">
        <v>50</v>
      </c>
      <c r="C209" s="46" t="s">
        <v>5</v>
      </c>
      <c r="D209" s="46"/>
      <c r="E209" s="47" t="str">
        <f>IF(VLOOKUP(B209,NP,32,FALSE)="","",IF(VLOOKUP(B209,NP,32,FALSE)=0,"",VLOOKUP(B209,NP,32,FALSE)))</f>
        <v/>
      </c>
      <c r="F209" s="48" t="str">
        <f>IF(VLOOKUP(B209,NP,33,FALSE)="","",IF(VLOOKUP(B209,NP,34,FALSE)=2,"",VLOOKUP(B209,NP,34,FALSE)))</f>
        <v/>
      </c>
      <c r="G209" s="48"/>
      <c r="H209" s="49" t="str">
        <f>IF(VLOOKUP(B209,NP,33,FALSE)="","",IF(VLOOKUP(B209,NP,33,FALSE)=0,"",VLOOKUP(B209,NP,33,FALSE)))</f>
        <v/>
      </c>
      <c r="I209" s="68"/>
      <c r="J209" s="69">
        <f>IF(VLOOKUP(J206,NP,14,FALSE)=0,"",VLOOKUP(J206,NP,14,FALSE))</f>
        <v>70</v>
      </c>
      <c r="K209" s="34" t="str">
        <f>IF(J209="","",CONCATENATE(VLOOKUP(J206,NP,15,FALSE),"  ",VLOOKUP(J206,NP,16,FALSE)))</f>
        <v xml:space="preserve">80-LE PAGE.F/37-RAPHALEN.F  </v>
      </c>
      <c r="L209" s="34"/>
      <c r="M209" s="35"/>
      <c r="N209" s="34"/>
      <c r="O209" s="34"/>
      <c r="P209" s="35"/>
      <c r="Q209" s="73"/>
      <c r="R209" s="59"/>
      <c r="S209" s="28"/>
      <c r="T209" s="28"/>
      <c r="U209" s="29"/>
      <c r="V209" s="28"/>
      <c r="W209" s="28"/>
      <c r="X209" s="29"/>
      <c r="Y209" s="74"/>
      <c r="Z209" s="27"/>
      <c r="AA209" s="28"/>
      <c r="AB209" s="28"/>
      <c r="AC209" s="29"/>
      <c r="AD209" s="28"/>
      <c r="AE209" s="28"/>
      <c r="AF209" s="29"/>
      <c r="AG209" s="28"/>
    </row>
    <row r="210" spans="1:42" ht="12" customHeight="1" x14ac:dyDescent="0.3">
      <c r="A210" s="98"/>
      <c r="B210" s="28"/>
      <c r="C210" s="53"/>
      <c r="D210" s="53"/>
      <c r="E210" s="54"/>
      <c r="F210" s="53"/>
      <c r="G210" s="53"/>
      <c r="H210" s="54"/>
      <c r="I210" s="53"/>
      <c r="J210" s="66">
        <v>16</v>
      </c>
      <c r="K210" s="56" t="str">
        <f>IF(J209="","",CONCATENATE(VLOOKUP(J206,NP,18,FALSE)," pts - ",VLOOKUP(J206,NP,21,FALSE)))</f>
        <v>3004 pts - RP FOUESNANT</v>
      </c>
      <c r="L210" s="56"/>
      <c r="M210" s="57"/>
      <c r="N210" s="56"/>
      <c r="O210" s="56"/>
      <c r="P210" s="57"/>
      <c r="Q210" s="56"/>
      <c r="R210" s="27"/>
      <c r="S210" s="28"/>
      <c r="T210" s="28"/>
      <c r="U210" s="29"/>
      <c r="V210" s="28"/>
      <c r="W210" s="28"/>
      <c r="X210" s="29"/>
      <c r="Y210" s="74"/>
      <c r="Z210" s="27"/>
      <c r="AA210" s="28"/>
      <c r="AB210" s="28"/>
      <c r="AC210" s="29"/>
      <c r="AD210" s="28"/>
      <c r="AE210" s="28"/>
      <c r="AF210" s="29"/>
      <c r="AG210" s="28"/>
    </row>
    <row r="211" spans="1:42" ht="12" customHeight="1" x14ac:dyDescent="0.3">
      <c r="A211" s="98">
        <v>16</v>
      </c>
      <c r="B211" s="33">
        <f>IF(VLOOKUP(B209,NP,14,FALSE)=0,"",VLOOKUP(B209,NP,14,FALSE))</f>
        <v>70</v>
      </c>
      <c r="C211" s="34" t="str">
        <f>IF(B211="","",CONCATENATE(VLOOKUP(B209,NP,15,FALSE),"  ",VLOOKUP(B209,NP,16,FALSE)))</f>
        <v xml:space="preserve">80-LE PAGE.F/37-RAPHALEN.F  </v>
      </c>
      <c r="D211" s="34"/>
      <c r="E211" s="35"/>
      <c r="F211" s="34"/>
      <c r="G211" s="34"/>
      <c r="H211" s="35"/>
      <c r="I211" s="34"/>
      <c r="J211" s="59"/>
      <c r="K211" s="63" t="str">
        <f>IF(J209="","",CONCATENATE(IF(VLOOKUP(B209,NP,23,FALSE)="","",IF(VLOOKUP(B209,NP,12,FALSE)=1,VLOOKUP(B209,NP,23,FALSE),-VLOOKUP(B209,NP,23,FALSE))),IF(VLOOKUP(B209,NP,24,FALSE)="","",CONCATENATE(" / ",IF(VLOOKUP(B209,NP,12,FALSE)=1,VLOOKUP(B209,NP,24,FALSE),-VLOOKUP(B209,NP,24,FALSE)))),IF(VLOOKUP(B209,NP,25,FALSE)="","",CONCATENATE(" / ",IF(VLOOKUP(B209,NP,12,FALSE)=1,VLOOKUP(B209,NP,25,FALSE),-VLOOKUP(B209,NP,25,FALSE)))),IF(VLOOKUP(B209,NP,26,FALSE)="","",CONCATENATE(" / ",IF(VLOOKUP(B209,NP,12,FALSE)=1,VLOOKUP(B209,NP,26,FALSE),-VLOOKUP(B209,NP,26,FALSE)))),IF(VLOOKUP(B209,NP,27,FALSE)="","",CONCATENATE(" / ",IF(VLOOKUP(B209,NP,12,FALSE)=1,VLOOKUP(B209,NP,27,FALSE),-VLOOKUP(B209,NP,27,FALSE)))),IF(VLOOKUP(B209,NP,28)="","",CONCATENATE(" / ",IF(VLOOKUP(B209,NP,12)=1,VLOOKUP(B209,NP,28),-VLOOKUP(B209,NP,28)))),IF(VLOOKUP(B209,NP,29)="","",CONCATENATE(" / ",IF(VLOOKUP(B209,NP,12)=1,VLOOKUP(B209,NP,29),-VLOOKUP(B209,NP,29))))))</f>
        <v/>
      </c>
      <c r="L211" s="63"/>
      <c r="M211" s="64"/>
      <c r="N211" s="63"/>
      <c r="O211" s="63"/>
      <c r="P211" s="64"/>
      <c r="Q211" s="63"/>
      <c r="R211" s="62"/>
      <c r="S211" s="28"/>
      <c r="T211" s="28"/>
      <c r="U211" s="29"/>
      <c r="V211" s="28"/>
      <c r="W211" s="28"/>
      <c r="X211" s="29"/>
      <c r="Y211" s="74"/>
      <c r="Z211" s="66">
        <v>1</v>
      </c>
      <c r="AA211" s="28"/>
      <c r="AB211" s="28"/>
      <c r="AC211" s="29"/>
      <c r="AD211" s="28"/>
      <c r="AE211" s="28"/>
      <c r="AF211" s="29"/>
      <c r="AG211" s="28"/>
    </row>
    <row r="212" spans="1:42" ht="12" customHeight="1" x14ac:dyDescent="0.25">
      <c r="A212" s="98"/>
      <c r="B212" s="27"/>
      <c r="C212" s="39" t="str">
        <f>IF(B211="","",CONCATENATE(VLOOKUP(B209,NP,18,FALSE)," pts - ",VLOOKUP(B209,NP,21,FALSE)))</f>
        <v>3004 pts - RP FOUESNANT</v>
      </c>
      <c r="D212" s="39"/>
      <c r="E212" s="40"/>
      <c r="F212" s="39"/>
      <c r="G212" s="39"/>
      <c r="H212" s="40"/>
      <c r="I212" s="39"/>
      <c r="J212" s="27"/>
      <c r="K212" s="28"/>
      <c r="L212" s="28"/>
      <c r="M212" s="29"/>
      <c r="N212" s="28"/>
      <c r="O212" s="28"/>
      <c r="P212" s="29"/>
      <c r="Q212" s="28"/>
      <c r="R212" s="67">
        <v>61</v>
      </c>
      <c r="S212" s="46" t="s">
        <v>5</v>
      </c>
      <c r="T212" s="46"/>
      <c r="U212" s="47" t="str">
        <f>IF(VLOOKUP(R212,NP,32,FALSE)="","",IF(VLOOKUP(R212,NP,32,FALSE)=0,"",VLOOKUP(R212,NP,32,FALSE)))</f>
        <v/>
      </c>
      <c r="V212" s="48" t="str">
        <f>IF(VLOOKUP(R212,NP,33,FALSE)="","",IF(VLOOKUP(R212,NP,34,FALSE)=2,"",VLOOKUP(R212,NP,34,FALSE)))</f>
        <v/>
      </c>
      <c r="W212" s="48"/>
      <c r="X212" s="49" t="str">
        <f>IF(VLOOKUP(R212,NP,33,FALSE)="","",IF(VLOOKUP(R212,NP,33,FALSE)=0,"",VLOOKUP(R212,NP,33,FALSE)))</f>
        <v/>
      </c>
      <c r="Y212" s="68"/>
      <c r="Z212" s="69">
        <f>IF(VLOOKUP(Z224,NP,4,FALSE)=0,"",VLOOKUP(Z224,NP,4,FALSE))</f>
        <v>79</v>
      </c>
      <c r="AA212" s="34" t="str">
        <f>IF(Z212="","",CONCATENATE(VLOOKUP(Z224,NP,5,FALSE),"  ",VLOOKUP(Z224,NP,6,FALSE)))</f>
        <v xml:space="preserve">72-LE COM.A/78-GUILLOU.K  </v>
      </c>
      <c r="AB212" s="34"/>
      <c r="AC212" s="35"/>
      <c r="AD212" s="34"/>
      <c r="AE212" s="34"/>
      <c r="AF212" s="35"/>
      <c r="AG212" s="34"/>
      <c r="AH212" s="27"/>
      <c r="AI212" s="28"/>
      <c r="AJ212" s="28"/>
      <c r="AK212" s="29"/>
      <c r="AL212" s="28"/>
      <c r="AM212" s="28"/>
      <c r="AN212" s="29"/>
      <c r="AO212" s="28"/>
    </row>
    <row r="213" spans="1:42" ht="12" customHeight="1" x14ac:dyDescent="0.25">
      <c r="A213" s="98">
        <v>17</v>
      </c>
      <c r="B213" s="33">
        <f>IF(VLOOKUP(B215,NP,4,FALSE)=0,"",VLOOKUP(B215,NP,4,FALSE))</f>
        <v>67</v>
      </c>
      <c r="C213" s="34" t="str">
        <f>IF(B213="","",CONCATENATE(VLOOKUP(B215,NP,5,FALSE),"  ",VLOOKUP(B215,NP,6,FALSE)))</f>
        <v xml:space="preserve">31-RAPHALEN.A/59-PLANTEC.E  </v>
      </c>
      <c r="D213" s="34"/>
      <c r="E213" s="35"/>
      <c r="F213" s="34"/>
      <c r="G213" s="34"/>
      <c r="H213" s="35"/>
      <c r="I213" s="34"/>
      <c r="J213" s="27"/>
      <c r="K213" s="28"/>
      <c r="L213" s="28"/>
      <c r="M213" s="29"/>
      <c r="N213" s="28"/>
      <c r="O213" s="28"/>
      <c r="P213" s="29"/>
      <c r="Q213" s="28"/>
      <c r="R213" s="27"/>
      <c r="S213" s="28"/>
      <c r="T213" s="28"/>
      <c r="U213" s="29"/>
      <c r="V213" s="28"/>
      <c r="W213" s="28"/>
      <c r="X213" s="29"/>
      <c r="Y213" s="74"/>
      <c r="Z213" s="43"/>
      <c r="AA213" s="56" t="str">
        <f>IF(Z212="","",CONCATENATE(VLOOKUP(Z224,NP,8,FALSE)," pts - ",VLOOKUP(Z224,NP,11,FALSE)))</f>
        <v>2757 pts - SCAER/CORAY TT</v>
      </c>
      <c r="AB213" s="56"/>
      <c r="AC213" s="57"/>
      <c r="AD213" s="56"/>
      <c r="AE213" s="56"/>
      <c r="AF213" s="57"/>
      <c r="AG213" s="58"/>
      <c r="AH213" s="59"/>
      <c r="AI213" s="28"/>
      <c r="AJ213" s="28"/>
      <c r="AK213" s="29"/>
      <c r="AL213" s="28"/>
      <c r="AM213" s="28"/>
      <c r="AN213" s="29"/>
      <c r="AO213" s="28"/>
    </row>
    <row r="214" spans="1:42" ht="12" customHeight="1" x14ac:dyDescent="0.25">
      <c r="A214" s="98"/>
      <c r="B214" s="28"/>
      <c r="C214" s="39" t="str">
        <f>IF(B213="","",CONCATENATE(VLOOKUP(B215,NP,8,FALSE)," pts - ",VLOOKUP(B215,NP,11,FALSE)))</f>
        <v>3173 pts - RC BRIEC DE L ODET</v>
      </c>
      <c r="D214" s="39"/>
      <c r="E214" s="40"/>
      <c r="F214" s="39"/>
      <c r="G214" s="39"/>
      <c r="H214" s="40"/>
      <c r="I214" s="39"/>
      <c r="J214" s="66">
        <v>17</v>
      </c>
      <c r="K214" s="28"/>
      <c r="L214" s="28"/>
      <c r="M214" s="29"/>
      <c r="N214" s="28"/>
      <c r="O214" s="28"/>
      <c r="P214" s="29"/>
      <c r="Q214" s="28"/>
      <c r="R214" s="27"/>
      <c r="S214" s="28"/>
      <c r="T214" s="28"/>
      <c r="U214" s="29"/>
      <c r="V214" s="28"/>
      <c r="W214" s="28"/>
      <c r="X214" s="29"/>
      <c r="Y214" s="74"/>
      <c r="Z214" s="59"/>
      <c r="AA214" s="63" t="str">
        <f>IF(Z212="","",CONCATENATE(IF(VLOOKUP(R212,NP,23,FALSE)="","",IF(VLOOKUP(R212,NP,12,FALSE)=1,VLOOKUP(R212,NP,23,FALSE),-VLOOKUP(R212,NP,23,FALSE))),IF(VLOOKUP(R212,NP,24,FALSE)="","",CONCATENATE(" / ",IF(VLOOKUP(R212,NP,12,FALSE)=1,VLOOKUP(R212,NP,24,FALSE),-VLOOKUP(R212,NP,24,FALSE)))),IF(VLOOKUP(R212,NP,25,FALSE)="","",CONCATENATE(" / ",IF(VLOOKUP(R212,NP,12,FALSE)=1,VLOOKUP(R212,NP,25,FALSE),-VLOOKUP(R212,NP,25,FALSE)))),IF(VLOOKUP(R212,NP,26,FALSE)="","",CONCATENATE(" / ",IF(VLOOKUP(R212,NP,12,FALSE)=1,VLOOKUP(R212,NP,26,FALSE),-VLOOKUP(R212,NP,26,FALSE)))),IF(VLOOKUP(R212,NP,27,FALSE)="","",CONCATENATE(" / ",IF(VLOOKUP(R212,NP,12,FALSE)=1,VLOOKUP(R212,NP,27,FALSE),-VLOOKUP(R212,NP,27,FALSE)))),IF(VLOOKUP(R212,NP,28)="","",CONCATENATE(" / ",IF(VLOOKUP(R212,NP,12)=1,VLOOKUP(R212,NP,28),-VLOOKUP(R212,NP,28)))),IF(VLOOKUP(R212,NP,29)="","",CONCATENATE(" / ",IF(VLOOKUP(R212,NP,12)=1,VLOOKUP(R212,NP,29),-VLOOKUP(R212,NP,29))))))</f>
        <v/>
      </c>
      <c r="AB214" s="63"/>
      <c r="AC214" s="64"/>
      <c r="AD214" s="63"/>
      <c r="AE214" s="63"/>
      <c r="AF214" s="64"/>
      <c r="AG214" s="63"/>
      <c r="AH214" s="59"/>
      <c r="AI214" s="28"/>
      <c r="AJ214" s="28"/>
      <c r="AK214" s="29"/>
      <c r="AL214" s="28"/>
      <c r="AM214" s="28"/>
      <c r="AN214" s="29"/>
      <c r="AO214" s="28"/>
    </row>
    <row r="215" spans="1:42" ht="12" customHeight="1" x14ac:dyDescent="0.25">
      <c r="A215" s="98"/>
      <c r="B215" s="45">
        <v>51</v>
      </c>
      <c r="C215" s="46" t="s">
        <v>5</v>
      </c>
      <c r="D215" s="46"/>
      <c r="E215" s="47" t="str">
        <f>IF(VLOOKUP(B215,NP,32,FALSE)="","",IF(VLOOKUP(B215,NP,32,FALSE)=0,"",VLOOKUP(B215,NP,32,FALSE)))</f>
        <v/>
      </c>
      <c r="F215" s="48" t="str">
        <f>IF(VLOOKUP(B215,NP,33,FALSE)="","",IF(VLOOKUP(B215,NP,34,FALSE)=2,"",VLOOKUP(B215,NP,34,FALSE)))</f>
        <v/>
      </c>
      <c r="G215" s="48"/>
      <c r="H215" s="49" t="str">
        <f>IF(VLOOKUP(B215,NP,33,FALSE)="","",IF(VLOOKUP(B215,NP,33,FALSE)=0,"",VLOOKUP(B215,NP,33,FALSE)))</f>
        <v/>
      </c>
      <c r="I215" s="68"/>
      <c r="J215" s="69">
        <f>IF(VLOOKUP(J218,NP,4,FALSE)=0,"",VLOOKUP(J218,NP,4,FALSE))</f>
        <v>75</v>
      </c>
      <c r="K215" s="34" t="str">
        <f>IF(J215="","",CONCATENATE(VLOOKUP(J218,NP,5,FALSE),"  ",VLOOKUP(J218,NP,6,FALSE)))</f>
        <v xml:space="preserve">54-LE HELLOCO.T/88-CORNU.J  </v>
      </c>
      <c r="L215" s="34"/>
      <c r="M215" s="35"/>
      <c r="N215" s="34"/>
      <c r="O215" s="34"/>
      <c r="P215" s="35"/>
      <c r="Q215" s="34"/>
      <c r="R215" s="27"/>
      <c r="S215" s="28"/>
      <c r="T215" s="28"/>
      <c r="U215" s="29"/>
      <c r="V215" s="28"/>
      <c r="W215" s="28"/>
      <c r="X215" s="29"/>
      <c r="Y215" s="74"/>
      <c r="Z215" s="27"/>
      <c r="AA215" s="28"/>
      <c r="AB215" s="28"/>
      <c r="AC215" s="29"/>
      <c r="AD215" s="28"/>
      <c r="AE215" s="28"/>
      <c r="AF215" s="29"/>
      <c r="AG215" s="74"/>
      <c r="AH215" s="27"/>
      <c r="AI215" s="28"/>
      <c r="AJ215" s="28"/>
      <c r="AK215" s="29"/>
      <c r="AL215" s="28"/>
      <c r="AM215" s="28"/>
      <c r="AN215" s="29"/>
      <c r="AO215" s="28"/>
    </row>
    <row r="216" spans="1:42" ht="12" customHeight="1" x14ac:dyDescent="0.25">
      <c r="A216" s="98"/>
      <c r="B216" s="28"/>
      <c r="C216" s="53"/>
      <c r="D216" s="53"/>
      <c r="E216" s="54"/>
      <c r="F216" s="53"/>
      <c r="G216" s="53"/>
      <c r="H216" s="54"/>
      <c r="I216" s="53"/>
      <c r="J216" s="43"/>
      <c r="K216" s="56" t="str">
        <f>IF(J215="","",CONCATENATE(VLOOKUP(J218,NP,8,FALSE)," pts - ",VLOOKUP(J218,NP,11,FALSE)))</f>
        <v>2834 pts - GDR GUIPAVAS</v>
      </c>
      <c r="L216" s="56"/>
      <c r="M216" s="57"/>
      <c r="N216" s="56"/>
      <c r="O216" s="56"/>
      <c r="P216" s="57"/>
      <c r="Q216" s="58"/>
      <c r="R216" s="59"/>
      <c r="S216" s="28"/>
      <c r="T216" s="28"/>
      <c r="U216" s="29"/>
      <c r="V216" s="28"/>
      <c r="W216" s="28"/>
      <c r="X216" s="29"/>
      <c r="Y216" s="74"/>
      <c r="Z216" s="27"/>
      <c r="AA216" s="28"/>
      <c r="AB216" s="28"/>
      <c r="AC216" s="29"/>
      <c r="AD216" s="28"/>
      <c r="AE216" s="28"/>
      <c r="AF216" s="29"/>
      <c r="AG216" s="74"/>
      <c r="AH216" s="27"/>
      <c r="AI216" s="28"/>
      <c r="AJ216" s="28"/>
      <c r="AK216" s="29"/>
      <c r="AL216" s="28"/>
      <c r="AM216" s="28"/>
      <c r="AN216" s="29"/>
      <c r="AO216" s="28"/>
    </row>
    <row r="217" spans="1:42" ht="12" customHeight="1" x14ac:dyDescent="0.25">
      <c r="A217" s="98">
        <v>24</v>
      </c>
      <c r="B217" s="33">
        <f>IF(VLOOKUP(B215,NP,14,FALSE)=0,"",VLOOKUP(B215,NP,14,FALSE))</f>
        <v>75</v>
      </c>
      <c r="C217" s="34" t="str">
        <f>IF(B217="","",CONCATENATE(VLOOKUP(B215,NP,15,FALSE),"  ",VLOOKUP(B215,NP,16,FALSE)))</f>
        <v xml:space="preserve">54-LE HELLOCO.T/88-CORNU.J  </v>
      </c>
      <c r="D217" s="34"/>
      <c r="E217" s="35"/>
      <c r="F217" s="34"/>
      <c r="G217" s="34"/>
      <c r="H217" s="35"/>
      <c r="I217" s="34"/>
      <c r="J217" s="59"/>
      <c r="K217" s="63" t="str">
        <f>IF(J215="","",CONCATENATE(IF(VLOOKUP(B215,NP,23,FALSE)="","",IF(VLOOKUP(B215,NP,12,FALSE)=1,VLOOKUP(B215,NP,23,FALSE),-VLOOKUP(B215,NP,23,FALSE))),IF(VLOOKUP(B215,NP,24,FALSE)="","",CONCATENATE(" / ",IF(VLOOKUP(B215,NP,12,FALSE)=1,VLOOKUP(B215,NP,24,FALSE),-VLOOKUP(B215,NP,24,FALSE)))),IF(VLOOKUP(B215,NP,25,FALSE)="","",CONCATENATE(" / ",IF(VLOOKUP(B215,NP,12,FALSE)=1,VLOOKUP(B215,NP,25,FALSE),-VLOOKUP(B215,NP,25,FALSE)))),IF(VLOOKUP(B215,NP,26,FALSE)="","",CONCATENATE(" / ",IF(VLOOKUP(B215,NP,12,FALSE)=1,VLOOKUP(B215,NP,26,FALSE),-VLOOKUP(B215,NP,26,FALSE)))),IF(VLOOKUP(B215,NP,27,FALSE)="","",CONCATENATE(" / ",IF(VLOOKUP(B215,NP,12,FALSE)=1,VLOOKUP(B215,NP,27,FALSE),-VLOOKUP(B215,NP,27,FALSE)))),IF(VLOOKUP(B215,NP,28)="","",CONCATENATE(" / ",IF(VLOOKUP(B215,NP,12)=1,VLOOKUP(B215,NP,28),-VLOOKUP(B215,NP,28)))),IF(VLOOKUP(B215,NP,29)="","",CONCATENATE(" / ",IF(VLOOKUP(B215,NP,12)=1,VLOOKUP(B215,NP,29),-VLOOKUP(B215,NP,29))))))</f>
        <v/>
      </c>
      <c r="L217" s="63"/>
      <c r="M217" s="64"/>
      <c r="N217" s="63"/>
      <c r="O217" s="63"/>
      <c r="P217" s="64"/>
      <c r="Q217" s="65"/>
      <c r="R217" s="59"/>
      <c r="S217" s="26"/>
      <c r="T217" s="26"/>
      <c r="U217" s="75"/>
      <c r="V217" s="26"/>
      <c r="W217" s="26"/>
      <c r="X217" s="75"/>
      <c r="Y217" s="74"/>
      <c r="Z217" s="27"/>
      <c r="AA217" s="28"/>
      <c r="AB217" s="28"/>
      <c r="AC217" s="29"/>
      <c r="AD217" s="28"/>
      <c r="AE217" s="28"/>
      <c r="AF217" s="29"/>
      <c r="AG217" s="74"/>
      <c r="AH217" s="27"/>
      <c r="AI217" s="28"/>
      <c r="AJ217" s="28"/>
      <c r="AK217" s="29"/>
      <c r="AL217" s="28"/>
      <c r="AM217" s="28"/>
      <c r="AN217" s="29"/>
      <c r="AO217" s="28"/>
    </row>
    <row r="218" spans="1:42" ht="12" customHeight="1" x14ac:dyDescent="0.25">
      <c r="A218" s="98"/>
      <c r="B218" s="27"/>
      <c r="C218" s="39" t="str">
        <f>IF(B217="","",CONCATENATE(VLOOKUP(B215,NP,18,FALSE)," pts - ",VLOOKUP(B215,NP,21,FALSE)))</f>
        <v>2834 pts - GDR GUIPAVAS</v>
      </c>
      <c r="D218" s="39"/>
      <c r="E218" s="40"/>
      <c r="F218" s="39"/>
      <c r="G218" s="39"/>
      <c r="H218" s="40"/>
      <c r="I218" s="39"/>
      <c r="J218" s="67">
        <v>58</v>
      </c>
      <c r="K218" s="46" t="s">
        <v>5</v>
      </c>
      <c r="L218" s="46"/>
      <c r="M218" s="47" t="str">
        <f>IF(VLOOKUP(J218,NP,32,FALSE)="","",IF(VLOOKUP(J218,NP,32,FALSE)=0,"",VLOOKUP(J218,NP,32,FALSE)))</f>
        <v/>
      </c>
      <c r="N218" s="48" t="str">
        <f>IF(VLOOKUP(J218,NP,33,FALSE)="","",IF(VLOOKUP(J218,NP,34,FALSE)=2,"",VLOOKUP(J218,NP,34,FALSE)))</f>
        <v/>
      </c>
      <c r="O218" s="48"/>
      <c r="P218" s="49" t="str">
        <f>IF(VLOOKUP(J218,NP,33,FALSE)="","",IF(VLOOKUP(J218,NP,33,FALSE)=0,"",VLOOKUP(J218,NP,33,FALSE)))</f>
        <v/>
      </c>
      <c r="Q218" s="68"/>
      <c r="R218" s="69">
        <f>IF(VLOOKUP(R212,NP,14,FALSE)=0,"",VLOOKUP(R212,NP,14,FALSE))</f>
        <v>75</v>
      </c>
      <c r="S218" s="34" t="str">
        <f>IF(R218="","",CONCATENATE(VLOOKUP(R212,NP,15,FALSE),"  ",VLOOKUP(R212,NP,16,FALSE)))</f>
        <v xml:space="preserve">54-LE HELLOCO.T/88-CORNU.J  </v>
      </c>
      <c r="T218" s="34"/>
      <c r="U218" s="35"/>
      <c r="V218" s="34"/>
      <c r="W218" s="34"/>
      <c r="X218" s="35"/>
      <c r="Y218" s="73"/>
      <c r="Z218" s="59"/>
      <c r="AA218" s="28"/>
      <c r="AB218" s="28"/>
      <c r="AC218" s="29"/>
      <c r="AD218" s="28"/>
      <c r="AE218" s="28"/>
      <c r="AF218" s="29"/>
      <c r="AG218" s="74"/>
      <c r="AH218" s="27"/>
      <c r="AI218" s="28"/>
      <c r="AJ218" s="28"/>
      <c r="AK218" s="29"/>
      <c r="AL218" s="28"/>
      <c r="AM218" s="28"/>
      <c r="AN218" s="29"/>
      <c r="AO218" s="28"/>
    </row>
    <row r="219" spans="1:42" ht="12" customHeight="1" x14ac:dyDescent="0.25">
      <c r="A219" s="98">
        <v>25</v>
      </c>
      <c r="B219" s="33">
        <f>IF(VLOOKUP(B221,NP,4,FALSE)=0,"",VLOOKUP(B221,NP,4,FALSE))</f>
        <v>82</v>
      </c>
      <c r="C219" s="34" t="str">
        <f>IF(B219="","",CONCATENATE(VLOOKUP(B221,NP,5,FALSE),"  ",VLOOKUP(B221,NP,6,FALSE)))</f>
        <v xml:space="preserve">64-SIMON.A/95-RANNOU.S  </v>
      </c>
      <c r="D219" s="34"/>
      <c r="E219" s="35"/>
      <c r="F219" s="34"/>
      <c r="G219" s="34"/>
      <c r="H219" s="35"/>
      <c r="I219" s="34"/>
      <c r="J219" s="27"/>
      <c r="K219" s="53"/>
      <c r="L219" s="53"/>
      <c r="M219" s="54"/>
      <c r="N219" s="53"/>
      <c r="O219" s="53"/>
      <c r="P219" s="54"/>
      <c r="Q219" s="53"/>
      <c r="R219" s="66">
        <v>32</v>
      </c>
      <c r="S219" s="56" t="str">
        <f>IF(R218="","",CONCATENATE(VLOOKUP(R212,NP,18,FALSE)," pts - ",VLOOKUP(R212,NP,21,FALSE)))</f>
        <v>2834 pts - GDR GUIPAVAS</v>
      </c>
      <c r="T219" s="56"/>
      <c r="U219" s="57"/>
      <c r="V219" s="56"/>
      <c r="W219" s="56"/>
      <c r="X219" s="57"/>
      <c r="Y219" s="56"/>
      <c r="Z219" s="27"/>
      <c r="AA219" s="28"/>
      <c r="AB219" s="28"/>
      <c r="AC219" s="29"/>
      <c r="AD219" s="28"/>
      <c r="AE219" s="28"/>
      <c r="AF219" s="29"/>
      <c r="AG219" s="74"/>
      <c r="AH219" s="27"/>
      <c r="AI219" s="28"/>
      <c r="AJ219" s="28"/>
      <c r="AK219" s="29"/>
      <c r="AL219" s="28"/>
      <c r="AM219" s="28"/>
      <c r="AN219" s="29"/>
      <c r="AO219" s="28"/>
    </row>
    <row r="220" spans="1:42" ht="12" customHeight="1" x14ac:dyDescent="0.25">
      <c r="A220" s="98"/>
      <c r="B220" s="28"/>
      <c r="C220" s="39" t="str">
        <f>IF(B219="","",CONCATENATE(VLOOKUP(B221,NP,8,FALSE)," pts - ",VLOOKUP(B221,NP,11,FALSE)))</f>
        <v>2703 pts - TTC BREST RECOUVRANCE</v>
      </c>
      <c r="D220" s="39"/>
      <c r="E220" s="40"/>
      <c r="F220" s="39"/>
      <c r="G220" s="39"/>
      <c r="H220" s="40"/>
      <c r="I220" s="39"/>
      <c r="J220" s="59"/>
      <c r="K220" s="53"/>
      <c r="L220" s="53"/>
      <c r="M220" s="54"/>
      <c r="N220" s="53"/>
      <c r="O220" s="53"/>
      <c r="P220" s="54"/>
      <c r="Q220" s="53"/>
      <c r="R220" s="59"/>
      <c r="S220" s="63" t="str">
        <f>IF(R218="","",CONCATENATE(IF(VLOOKUP(J218,NP,23,FALSE)="","",IF(VLOOKUP(J218,NP,12,FALSE)=1,VLOOKUP(J218,NP,23,FALSE),-VLOOKUP(J218,NP,23,FALSE))),IF(VLOOKUP(J218,NP,24,FALSE)="","",CONCATENATE(" / ",IF(VLOOKUP(J218,NP,12,FALSE)=1,VLOOKUP(J218,NP,24,FALSE),-VLOOKUP(J218,NP,24,FALSE)))),IF(VLOOKUP(J218,NP,25,FALSE)="","",CONCATENATE(" / ",IF(VLOOKUP(J218,NP,12,FALSE)=1,VLOOKUP(J218,NP,25,FALSE),-VLOOKUP(J218,NP,25,FALSE)))),IF(VLOOKUP(J218,NP,26,FALSE)="","",CONCATENATE(" / ",IF(VLOOKUP(J218,NP,12,FALSE)=1,VLOOKUP(J218,NP,26,FALSE),-VLOOKUP(J218,NP,26,FALSE)))),IF(VLOOKUP(J218,NP,27,FALSE)="","",CONCATENATE(" / ",IF(VLOOKUP(J218,NP,12,FALSE)=1,VLOOKUP(J218,NP,27,FALSE),-VLOOKUP(J218,NP,27,FALSE)))),IF(VLOOKUP(J218,NP,28)="","",CONCATENATE(" / ",IF(VLOOKUP(J218,NP,12)=1,VLOOKUP(J218,NP,28),-VLOOKUP(J218,NP,28)))),IF(VLOOKUP(J218,NP,29)="","",CONCATENATE(" / ",IF(VLOOKUP(J218,NP,12)=1,VLOOKUP(J218,NP,29),-VLOOKUP(J218,NP,29))))))</f>
        <v/>
      </c>
      <c r="T220" s="63"/>
      <c r="U220" s="64"/>
      <c r="V220" s="63"/>
      <c r="W220" s="63"/>
      <c r="X220" s="64"/>
      <c r="Y220" s="63"/>
      <c r="Z220" s="62"/>
      <c r="AA220" s="28"/>
      <c r="AB220" s="28"/>
      <c r="AC220" s="29"/>
      <c r="AD220" s="28"/>
      <c r="AE220" s="28"/>
      <c r="AF220" s="29"/>
      <c r="AG220" s="74"/>
      <c r="AH220" s="27"/>
      <c r="AI220" s="28"/>
      <c r="AJ220" s="28"/>
      <c r="AK220" s="29"/>
      <c r="AL220" s="28"/>
      <c r="AM220" s="28"/>
      <c r="AN220" s="29"/>
      <c r="AO220" s="28"/>
    </row>
    <row r="221" spans="1:42" ht="12" customHeight="1" x14ac:dyDescent="0.25">
      <c r="A221" s="98"/>
      <c r="B221" s="45">
        <v>52</v>
      </c>
      <c r="C221" s="46" t="s">
        <v>5</v>
      </c>
      <c r="D221" s="46"/>
      <c r="E221" s="47" t="str">
        <f>IF(VLOOKUP(B221,NP,32,FALSE)="","",IF(VLOOKUP(B221,NP,32,FALSE)=0,"",VLOOKUP(B221,NP,32,FALSE)))</f>
        <v/>
      </c>
      <c r="F221" s="48" t="str">
        <f>IF(VLOOKUP(B221,NP,33,FALSE)="","",IF(VLOOKUP(B221,NP,34,FALSE)=2,"",VLOOKUP(B221,NP,34,FALSE)))</f>
        <v/>
      </c>
      <c r="G221" s="48"/>
      <c r="H221" s="49" t="str">
        <f>IF(VLOOKUP(B221,NP,33,FALSE)="","",IF(VLOOKUP(B221,NP,33,FALSE)=0,"",VLOOKUP(B221,NP,33,FALSE)))</f>
        <v/>
      </c>
      <c r="I221" s="68"/>
      <c r="J221" s="69">
        <f>IF(VLOOKUP(J218,NP,14,FALSE)=0,"",VLOOKUP(J218,NP,14,FALSE))</f>
        <v>82</v>
      </c>
      <c r="K221" s="34" t="str">
        <f>IF(J221="","",CONCATENATE(VLOOKUP(J218,NP,15,FALSE),"  ",VLOOKUP(J218,NP,16,FALSE)))</f>
        <v xml:space="preserve">64-SIMON.A/95-RANNOU.S  </v>
      </c>
      <c r="L221" s="34"/>
      <c r="M221" s="35"/>
      <c r="N221" s="34"/>
      <c r="O221" s="34"/>
      <c r="P221" s="35"/>
      <c r="Q221" s="73"/>
      <c r="R221" s="59"/>
      <c r="S221" s="28"/>
      <c r="T221" s="28"/>
      <c r="U221" s="29"/>
      <c r="V221" s="28"/>
      <c r="W221" s="28"/>
      <c r="X221" s="29"/>
      <c r="Y221" s="28"/>
      <c r="Z221" s="27"/>
      <c r="AA221" s="28"/>
      <c r="AB221" s="28"/>
      <c r="AC221" s="29"/>
      <c r="AD221" s="28"/>
      <c r="AE221" s="28"/>
      <c r="AF221" s="29"/>
      <c r="AG221" s="74"/>
      <c r="AH221" s="27"/>
      <c r="AI221" s="28"/>
      <c r="AJ221" s="28"/>
      <c r="AK221" s="29"/>
      <c r="AL221" s="28"/>
      <c r="AM221" s="28"/>
      <c r="AN221" s="29"/>
      <c r="AO221" s="28"/>
    </row>
    <row r="222" spans="1:42" ht="12" customHeight="1" x14ac:dyDescent="0.25">
      <c r="A222" s="98"/>
      <c r="B222" s="28"/>
      <c r="C222" s="53"/>
      <c r="D222" s="53"/>
      <c r="E222" s="54"/>
      <c r="F222" s="53"/>
      <c r="G222" s="53"/>
      <c r="H222" s="54"/>
      <c r="I222" s="53"/>
      <c r="J222" s="66">
        <v>32</v>
      </c>
      <c r="K222" s="56" t="str">
        <f>IF(J221="","",CONCATENATE(VLOOKUP(J218,NP,18,FALSE)," pts - ",VLOOKUP(J218,NP,21,FALSE)))</f>
        <v>2703 pts - TTC BREST RECOUVRANCE</v>
      </c>
      <c r="L222" s="56"/>
      <c r="M222" s="57"/>
      <c r="N222" s="56"/>
      <c r="O222" s="56"/>
      <c r="P222" s="57"/>
      <c r="Q222" s="56"/>
      <c r="R222" s="27"/>
      <c r="S222" s="28"/>
      <c r="T222" s="28"/>
      <c r="U222" s="29"/>
      <c r="V222" s="28"/>
      <c r="W222" s="28"/>
      <c r="X222" s="29"/>
      <c r="Y222" s="28"/>
      <c r="Z222" s="27"/>
      <c r="AA222" s="28"/>
      <c r="AB222" s="28"/>
      <c r="AC222" s="29"/>
      <c r="AD222" s="28"/>
      <c r="AE222" s="28"/>
      <c r="AF222" s="29"/>
      <c r="AG222" s="74"/>
      <c r="AH222" s="27"/>
      <c r="AI222" s="28"/>
      <c r="AJ222" s="28"/>
      <c r="AK222" s="29"/>
      <c r="AL222" s="28"/>
      <c r="AM222" s="28"/>
      <c r="AN222" s="29"/>
      <c r="AO222" s="28"/>
    </row>
    <row r="223" spans="1:42" ht="12" customHeight="1" x14ac:dyDescent="0.25">
      <c r="A223" s="98">
        <v>32</v>
      </c>
      <c r="B223" s="33">
        <f>IF(VLOOKUP(B221,NP,14,FALSE)=0,"",VLOOKUP(B221,NP,14,FALSE))</f>
        <v>66</v>
      </c>
      <c r="C223" s="34" t="str">
        <f>IF(B223="","",CONCATENATE(VLOOKUP(B221,NP,15,FALSE),"  ",VLOOKUP(B221,NP,16,FALSE)))</f>
        <v xml:space="preserve">42-PERROT.V/51-FAUGERAS.A  </v>
      </c>
      <c r="D223" s="34"/>
      <c r="E223" s="35"/>
      <c r="F223" s="34"/>
      <c r="G223" s="34"/>
      <c r="H223" s="35"/>
      <c r="I223" s="34"/>
      <c r="J223" s="59"/>
      <c r="K223" s="63" t="str">
        <f>IF(J221="","",CONCATENATE(IF(VLOOKUP(B221,NP,23,FALSE)="","",IF(VLOOKUP(B221,NP,12,FALSE)=1,VLOOKUP(B221,NP,23,FALSE),-VLOOKUP(B221,NP,23,FALSE))),IF(VLOOKUP(B221,NP,24,FALSE)="","",CONCATENATE(" / ",IF(VLOOKUP(B221,NP,12,FALSE)=1,VLOOKUP(B221,NP,24,FALSE),-VLOOKUP(B221,NP,24,FALSE)))),IF(VLOOKUP(B221,NP,25,FALSE)="","",CONCATENATE(" / ",IF(VLOOKUP(B221,NP,12,FALSE)=1,VLOOKUP(B221,NP,25,FALSE),-VLOOKUP(B221,NP,25,FALSE)))),IF(VLOOKUP(B221,NP,26,FALSE)="","",CONCATENATE(" / ",IF(VLOOKUP(B221,NP,12,FALSE)=1,VLOOKUP(B221,NP,26,FALSE),-VLOOKUP(B221,NP,26,FALSE)))),IF(VLOOKUP(B221,NP,27,FALSE)="","",CONCATENATE(" / ",IF(VLOOKUP(B221,NP,12,FALSE)=1,VLOOKUP(B221,NP,27,FALSE),-VLOOKUP(B221,NP,27,FALSE)))),IF(VLOOKUP(B221,NP,28)="","",CONCATENATE(" / ",IF(VLOOKUP(B221,NP,12)=1,VLOOKUP(B221,NP,28),-VLOOKUP(B221,NP,28)))),IF(VLOOKUP(B221,NP,29)="","",CONCATENATE(" / ",IF(VLOOKUP(B221,NP,12)=1,VLOOKUP(B221,NP,29),-VLOOKUP(B221,NP,29))))))</f>
        <v/>
      </c>
      <c r="L223" s="63"/>
      <c r="M223" s="64"/>
      <c r="N223" s="63"/>
      <c r="O223" s="63"/>
      <c r="P223" s="64"/>
      <c r="Q223" s="63"/>
      <c r="R223" s="62"/>
      <c r="S223" s="28"/>
      <c r="T223" s="28"/>
      <c r="U223" s="29"/>
      <c r="V223" s="28"/>
      <c r="W223" s="28"/>
      <c r="X223" s="29"/>
      <c r="Y223" s="28"/>
      <c r="Z223" s="27"/>
      <c r="AA223" s="28"/>
      <c r="AB223" s="28"/>
      <c r="AC223" s="29"/>
      <c r="AD223" s="28"/>
      <c r="AE223" s="28"/>
      <c r="AF223" s="29"/>
      <c r="AG223" s="74"/>
      <c r="AH223" s="27"/>
      <c r="AI223" s="28"/>
      <c r="AJ223" s="28"/>
      <c r="AK223" s="29"/>
      <c r="AL223" s="28"/>
      <c r="AM223" s="28"/>
      <c r="AN223" s="29"/>
      <c r="AO223" s="28"/>
    </row>
    <row r="224" spans="1:42" ht="12" customHeight="1" x14ac:dyDescent="0.25">
      <c r="A224" s="98"/>
      <c r="B224" s="27"/>
      <c r="C224" s="39" t="str">
        <f>IF(B223="","",CONCATENATE(VLOOKUP(B221,NP,18,FALSE)," pts - ",VLOOKUP(B221,NP,21,FALSE)))</f>
        <v>3180 pts - PPC KERHUONNAIS</v>
      </c>
      <c r="D224" s="39"/>
      <c r="E224" s="40"/>
      <c r="F224" s="39"/>
      <c r="G224" s="39"/>
      <c r="H224" s="40"/>
      <c r="I224" s="39"/>
      <c r="J224" s="27"/>
      <c r="K224" s="28"/>
      <c r="L224" s="28"/>
      <c r="M224" s="29"/>
      <c r="N224" s="28"/>
      <c r="O224" s="28"/>
      <c r="P224" s="29"/>
      <c r="Q224" s="28"/>
      <c r="R224" s="27"/>
      <c r="S224" s="25"/>
      <c r="T224" s="25"/>
      <c r="U224" s="25"/>
      <c r="V224" s="25"/>
      <c r="W224" s="25"/>
      <c r="X224" s="25"/>
      <c r="Y224" s="28"/>
      <c r="Z224" s="67">
        <v>63</v>
      </c>
      <c r="AA224" s="46" t="s">
        <v>5</v>
      </c>
      <c r="AB224" s="46"/>
      <c r="AC224" s="47" t="str">
        <f>IF(VLOOKUP(Z224,NP,32,FALSE)="","",IF(VLOOKUP(Z224,NP,32,FALSE)=0,"",VLOOKUP(Z224,NP,32,FALSE)))</f>
        <v/>
      </c>
      <c r="AD224" s="48" t="str">
        <f>IF(VLOOKUP(Z224,NP,33,FALSE)="","",IF(VLOOKUP(Z224,NP,34,FALSE)=2,"",VLOOKUP(Z224,NP,34,FALSE)))</f>
        <v/>
      </c>
      <c r="AE224" s="48"/>
      <c r="AF224" s="49" t="str">
        <f>IF(VLOOKUP(Z224,NP,33,FALSE)="","",IF(VLOOKUP(Z224,NP,33,FALSE)=0,"",VLOOKUP(Z224,NP,33,FALSE)))</f>
        <v/>
      </c>
      <c r="AG224" s="68"/>
      <c r="AH224" s="69">
        <f>IF(VLOOKUP(Z224,NP,12,FALSE)=1,VLOOKUP(Z224,NP,4,FALSE),IF(VLOOKUP(Z224,NP,22,FALSE)=1,VLOOKUP(Z224,NP,14,FALSE),""))</f>
        <v>63</v>
      </c>
      <c r="AI224" s="34" t="str">
        <f>IF(AH224="","",IF(VLOOKUP(Z224,NP,12,FALSE)=1,CONCATENATE(VLOOKUP(Z224,NP,5,FALSE),"  ",VLOOKUP(Z224,NP,6,FALSE)),IF(VLOOKUP(Z224,NP,22,FALSE)=1,CONCATENATE(VLOOKUP(Z224,NP,15,FALSE),"  ",VLOOKUP(Z224,NP,16,FALSE)),"")))</f>
        <v xml:space="preserve">39-QUENET.G/33-BARTHELEMY.N  </v>
      </c>
      <c r="AJ224" s="34"/>
      <c r="AK224" s="35"/>
      <c r="AL224" s="34"/>
      <c r="AM224" s="34"/>
      <c r="AN224" s="35"/>
      <c r="AO224" s="34"/>
      <c r="AP224" s="85" t="s">
        <v>8</v>
      </c>
    </row>
    <row r="225" spans="1:42" ht="12" customHeight="1" x14ac:dyDescent="0.25">
      <c r="A225" s="98">
        <v>33</v>
      </c>
      <c r="B225" s="33">
        <f>IF(VLOOKUP(B227,NP,4,FALSE)=0,"",VLOOKUP(B227,NP,4,FALSE))</f>
        <v>64</v>
      </c>
      <c r="C225" s="34" t="str">
        <f>IF(B225="","",CONCATENATE(VLOOKUP(B227,NP,5,FALSE),"  ",VLOOKUP(B227,NP,6,FALSE)))</f>
        <v xml:space="preserve">35-GAILLARD.A/46-ROUSSELIN.D  </v>
      </c>
      <c r="D225" s="34"/>
      <c r="E225" s="35"/>
      <c r="F225" s="34"/>
      <c r="G225" s="34"/>
      <c r="H225" s="35"/>
      <c r="I225" s="34"/>
      <c r="J225" s="27"/>
      <c r="K225" s="28"/>
      <c r="L225" s="28"/>
      <c r="M225" s="29"/>
      <c r="N225" s="28"/>
      <c r="O225" s="28"/>
      <c r="P225" s="29"/>
      <c r="Q225" s="28"/>
      <c r="R225" s="27"/>
      <c r="S225" s="28"/>
      <c r="T225" s="28"/>
      <c r="U225" s="29"/>
      <c r="V225" s="28"/>
      <c r="W225" s="28"/>
      <c r="X225" s="29"/>
      <c r="Y225" s="28"/>
      <c r="Z225" s="27"/>
      <c r="AA225" s="28"/>
      <c r="AB225" s="28"/>
      <c r="AC225" s="29"/>
      <c r="AD225" s="28"/>
      <c r="AE225" s="28"/>
      <c r="AF225" s="29"/>
      <c r="AG225" s="74"/>
      <c r="AH225" s="43"/>
      <c r="AI225" s="63" t="str">
        <f>IF(AH224="","",IF(VLOOKUP(Z224,NP,12,FALSE)=1,CONCATENATE(VLOOKUP(Z224,NP,8,FALSE)," pts - ",VLOOKUP(Z224,NP,11,FALSE)),IF(VLOOKUP(Z224,NP,22,FALSE)=1,CONCATENATE(VLOOKUP(Z224,NP,18,FALSE)," pts - ",VLOOKUP(Z224,NP,21,FALSE)),"")))</f>
        <v>3326 pts - RP FOUESNANT</v>
      </c>
      <c r="AJ225" s="63"/>
      <c r="AK225" s="64"/>
      <c r="AL225" s="63"/>
      <c r="AM225" s="63"/>
      <c r="AN225" s="64"/>
      <c r="AO225" s="63"/>
      <c r="AP225" s="27"/>
    </row>
    <row r="226" spans="1:42" ht="12" customHeight="1" x14ac:dyDescent="0.25">
      <c r="A226" s="98"/>
      <c r="B226" s="28"/>
      <c r="C226" s="39" t="str">
        <f>IF(B225="","",CONCATENATE(VLOOKUP(B227,NP,8,FALSE)," pts - ",VLOOKUP(B227,NP,11,FALSE)))</f>
        <v>3278 pts - RP FOUESNANT</v>
      </c>
      <c r="D226" s="39"/>
      <c r="E226" s="40"/>
      <c r="F226" s="39"/>
      <c r="G226" s="39"/>
      <c r="H226" s="40"/>
      <c r="I226" s="39"/>
      <c r="J226" s="66">
        <v>33</v>
      </c>
      <c r="K226" s="28"/>
      <c r="L226" s="28"/>
      <c r="M226" s="29"/>
      <c r="N226" s="28"/>
      <c r="O226" s="28"/>
      <c r="P226" s="29"/>
      <c r="Q226" s="28"/>
      <c r="R226" s="27"/>
      <c r="S226" s="28"/>
      <c r="T226" s="28"/>
      <c r="U226" s="29"/>
      <c r="V226" s="28"/>
      <c r="W226" s="28"/>
      <c r="X226" s="29"/>
      <c r="Y226" s="28"/>
      <c r="Z226" s="27"/>
      <c r="AA226" s="28"/>
      <c r="AB226" s="28"/>
      <c r="AC226" s="29"/>
      <c r="AD226" s="28"/>
      <c r="AE226" s="28"/>
      <c r="AF226" s="29"/>
      <c r="AG226" s="74"/>
      <c r="AH226" s="59"/>
      <c r="AI226" s="63" t="str">
        <f>IF(AH224="","",CONCATENATE(IF(VLOOKUP(Z224,NP,23,FALSE)="","",IF(VLOOKUP(Z224,NP,12,FALSE)=1,VLOOKUP(Z224,NP,23,FALSE),-VLOOKUP(Z224,NP,23,FALSE))),IF(VLOOKUP(Z224,NP,24,FALSE)="","",CONCATENATE(" / ",IF(VLOOKUP(Z224,NP,12,FALSE)=1,VLOOKUP(Z224,NP,24,FALSE),-VLOOKUP(Z224,NP,24,FALSE)))),IF(VLOOKUP(Z224,NP,25,FALSE)="","",CONCATENATE(" / ",IF(VLOOKUP(Z224,NP,12,FALSE)=1,VLOOKUP(Z224,NP,25,FALSE),-VLOOKUP(Z224,NP,25,FALSE)))),IF(VLOOKUP(Z224,NP,26,FALSE)="","",CONCATENATE(" / ",IF(VLOOKUP(Z224,NP,12,FALSE)=1,VLOOKUP(Z224,NP,26,FALSE),-VLOOKUP(Z224,NP,26,FALSE)))),IF(VLOOKUP(Z224,NP,27,FALSE)="","",CONCATENATE(" / ",IF(VLOOKUP(Z224,NP,12,FALSE)=1,VLOOKUP(Z224,NP,27,FALSE),-VLOOKUP(Z224,NP,27,FALSE)))),IF(VLOOKUP(Z224,NP,28)="","",CONCATENATE(" / ",IF(VLOOKUP(Z224,NP,12)=1,VLOOKUP(Z224,NP,28),-VLOOKUP(Z224,NP,28)))),IF(VLOOKUP(Z224,NP,29)="","",CONCATENATE(" / ",IF(VLOOKUP(Z224,NP,12)=1,VLOOKUP(Z224,NP,29),-VLOOKUP(Z224,NP,29))))))</f>
        <v/>
      </c>
      <c r="AJ226" s="63"/>
      <c r="AK226" s="64"/>
      <c r="AL226" s="63"/>
      <c r="AM226" s="63"/>
      <c r="AN226" s="64"/>
      <c r="AO226" s="63"/>
      <c r="AP226" s="27"/>
    </row>
    <row r="227" spans="1:42" ht="12" customHeight="1" x14ac:dyDescent="0.25">
      <c r="A227" s="98"/>
      <c r="B227" s="45">
        <v>53</v>
      </c>
      <c r="C227" s="46" t="s">
        <v>5</v>
      </c>
      <c r="D227" s="46"/>
      <c r="E227" s="47" t="str">
        <f>IF(VLOOKUP(B227,NP,32,FALSE)="","",IF(VLOOKUP(B227,NP,32,FALSE)=0,"",VLOOKUP(B227,NP,32,FALSE)))</f>
        <v/>
      </c>
      <c r="F227" s="48" t="str">
        <f>IF(VLOOKUP(B227,NP,33,FALSE)="","",IF(VLOOKUP(B227,NP,34,FALSE)=2,"",VLOOKUP(B227,NP,34,FALSE)))</f>
        <v/>
      </c>
      <c r="G227" s="48"/>
      <c r="H227" s="49" t="str">
        <f>IF(VLOOKUP(B227,NP,33,FALSE)="","",IF(VLOOKUP(B227,NP,33,FALSE)=0,"",VLOOKUP(B227,NP,33,FALSE)))</f>
        <v/>
      </c>
      <c r="I227" s="68"/>
      <c r="J227" s="69">
        <f>IF(VLOOKUP(J230,NP,4,FALSE)=0,"",VLOOKUP(J230,NP,4,FALSE))</f>
        <v>64</v>
      </c>
      <c r="K227" s="34" t="str">
        <f>IF(J227="","",CONCATENATE(VLOOKUP(J230,NP,5,FALSE),"  ",VLOOKUP(J230,NP,6,FALSE)))</f>
        <v xml:space="preserve">35-GAILLARD.A/46-ROUSSELIN.D  </v>
      </c>
      <c r="L227" s="34"/>
      <c r="M227" s="35"/>
      <c r="N227" s="34"/>
      <c r="O227" s="34"/>
      <c r="P227" s="35"/>
      <c r="Q227" s="34"/>
      <c r="R227" s="27"/>
      <c r="S227" s="28"/>
      <c r="T227" s="28"/>
      <c r="U227" s="29"/>
      <c r="V227" s="28"/>
      <c r="W227" s="28"/>
      <c r="X227" s="29"/>
      <c r="Y227" s="28"/>
      <c r="Z227" s="27"/>
      <c r="AA227" s="28"/>
      <c r="AB227" s="28"/>
      <c r="AC227" s="29"/>
      <c r="AD227" s="28"/>
      <c r="AE227" s="28"/>
      <c r="AF227" s="29"/>
      <c r="AG227" s="74"/>
      <c r="AH227" s="27"/>
      <c r="AI227" s="28"/>
      <c r="AJ227" s="28"/>
      <c r="AK227" s="29"/>
      <c r="AL227" s="28"/>
      <c r="AM227" s="28"/>
      <c r="AN227" s="29"/>
      <c r="AO227" s="77"/>
    </row>
    <row r="228" spans="1:42" ht="12" customHeight="1" x14ac:dyDescent="0.25">
      <c r="A228" s="98"/>
      <c r="B228" s="28"/>
      <c r="C228" s="53"/>
      <c r="D228" s="53"/>
      <c r="E228" s="54"/>
      <c r="F228" s="53"/>
      <c r="G228" s="53"/>
      <c r="H228" s="54"/>
      <c r="I228" s="53"/>
      <c r="J228" s="43"/>
      <c r="K228" s="56" t="str">
        <f>IF(J227="","",CONCATENATE(VLOOKUP(J230,NP,8,FALSE)," pts - ",VLOOKUP(J230,NP,11,FALSE)))</f>
        <v>3278 pts - RP FOUESNANT</v>
      </c>
      <c r="L228" s="56"/>
      <c r="M228" s="57"/>
      <c r="N228" s="56"/>
      <c r="O228" s="56"/>
      <c r="P228" s="57"/>
      <c r="Q228" s="58"/>
      <c r="R228" s="59"/>
      <c r="S228" s="28"/>
      <c r="T228" s="28"/>
      <c r="U228" s="29"/>
      <c r="V228" s="28"/>
      <c r="W228" s="28"/>
      <c r="X228" s="29"/>
      <c r="Y228" s="28"/>
      <c r="Z228" s="27"/>
      <c r="AA228" s="28"/>
      <c r="AB228" s="28"/>
      <c r="AC228" s="29"/>
      <c r="AD228" s="28"/>
      <c r="AE228" s="28"/>
      <c r="AF228" s="29"/>
      <c r="AG228" s="74"/>
      <c r="AH228" s="27"/>
      <c r="AI228" s="28"/>
      <c r="AJ228" s="28"/>
      <c r="AK228" s="29"/>
      <c r="AL228" s="28"/>
      <c r="AM228" s="28"/>
      <c r="AN228" s="29"/>
      <c r="AO228" s="77"/>
    </row>
    <row r="229" spans="1:42" ht="12" customHeight="1" x14ac:dyDescent="0.25">
      <c r="A229" s="98">
        <v>40</v>
      </c>
      <c r="B229" s="33">
        <f>IF(VLOOKUP(B227,NP,14,FALSE)=0,"",VLOOKUP(B227,NP,14,FALSE))</f>
        <v>77</v>
      </c>
      <c r="C229" s="34" t="str">
        <f>IF(B229="","",CONCATENATE(VLOOKUP(B227,NP,15,FALSE),"  ",VLOOKUP(B227,NP,16,FALSE)))</f>
        <v xml:space="preserve">60-DINH.Y/79-QUESSANDIER.J  </v>
      </c>
      <c r="D229" s="34"/>
      <c r="E229" s="35"/>
      <c r="F229" s="34"/>
      <c r="G229" s="34"/>
      <c r="H229" s="35"/>
      <c r="I229" s="34"/>
      <c r="J229" s="59"/>
      <c r="K229" s="63" t="str">
        <f>IF(J227="","",CONCATENATE(IF(VLOOKUP(B227,NP,23,FALSE)="","",IF(VLOOKUP(B227,NP,12,FALSE)=1,VLOOKUP(B227,NP,23,FALSE),-VLOOKUP(B227,NP,23,FALSE))),IF(VLOOKUP(B227,NP,24,FALSE)="","",CONCATENATE(" / ",IF(VLOOKUP(B227,NP,12,FALSE)=1,VLOOKUP(B227,NP,24,FALSE),-VLOOKUP(B227,NP,24,FALSE)))),IF(VLOOKUP(B227,NP,25,FALSE)="","",CONCATENATE(" / ",IF(VLOOKUP(B227,NP,12,FALSE)=1,VLOOKUP(B227,NP,25,FALSE),-VLOOKUP(B227,NP,25,FALSE)))),IF(VLOOKUP(B227,NP,26,FALSE)="","",CONCATENATE(" / ",IF(VLOOKUP(B227,NP,12,FALSE)=1,VLOOKUP(B227,NP,26,FALSE),-VLOOKUP(B227,NP,26,FALSE)))),IF(VLOOKUP(B227,NP,27,FALSE)="","",CONCATENATE(" / ",IF(VLOOKUP(B227,NP,12,FALSE)=1,VLOOKUP(B227,NP,27,FALSE),-VLOOKUP(B227,NP,27,FALSE)))),IF(VLOOKUP(B227,NP,28)="","",CONCATENATE(" / ",IF(VLOOKUP(B227,NP,12)=1,VLOOKUP(B227,NP,28),-VLOOKUP(B227,NP,28)))),IF(VLOOKUP(B227,NP,29)="","",CONCATENATE(" / ",IF(VLOOKUP(B227,NP,12)=1,VLOOKUP(B227,NP,29),-VLOOKUP(B227,NP,29))))))</f>
        <v/>
      </c>
      <c r="L229" s="63"/>
      <c r="M229" s="64"/>
      <c r="N229" s="63"/>
      <c r="O229" s="63"/>
      <c r="P229" s="64"/>
      <c r="Q229" s="65"/>
      <c r="R229" s="66">
        <v>33</v>
      </c>
      <c r="S229" s="26"/>
      <c r="T229" s="26"/>
      <c r="U229" s="75"/>
      <c r="V229" s="26"/>
      <c r="W229" s="26"/>
      <c r="X229" s="75"/>
      <c r="Y229" s="28"/>
      <c r="Z229" s="27"/>
      <c r="AA229" s="28"/>
      <c r="AB229" s="28"/>
      <c r="AC229" s="29"/>
      <c r="AD229" s="28"/>
      <c r="AE229" s="28"/>
      <c r="AF229" s="29"/>
      <c r="AG229" s="74"/>
      <c r="AH229" s="27"/>
      <c r="AI229" s="28"/>
      <c r="AJ229" s="28"/>
      <c r="AK229" s="29"/>
      <c r="AL229" s="28"/>
      <c r="AM229" s="28"/>
      <c r="AN229" s="29"/>
      <c r="AO229" s="77"/>
    </row>
    <row r="230" spans="1:42" ht="12" customHeight="1" x14ac:dyDescent="0.25">
      <c r="A230" s="98"/>
      <c r="B230" s="27"/>
      <c r="C230" s="39" t="str">
        <f>IF(B229="","",CONCATENATE(VLOOKUP(B227,NP,18,FALSE)," pts - ",VLOOKUP(B227,NP,21,FALSE)))</f>
        <v>2812 pts - RP FOUESNANT</v>
      </c>
      <c r="D230" s="39"/>
      <c r="E230" s="40"/>
      <c r="F230" s="39"/>
      <c r="G230" s="39"/>
      <c r="H230" s="40"/>
      <c r="I230" s="39"/>
      <c r="J230" s="67">
        <v>59</v>
      </c>
      <c r="K230" s="46" t="s">
        <v>5</v>
      </c>
      <c r="L230" s="46"/>
      <c r="M230" s="47" t="str">
        <f>IF(VLOOKUP(J230,NP,32,FALSE)="","",IF(VLOOKUP(J230,NP,32,FALSE)=0,"",VLOOKUP(J230,NP,32,FALSE)))</f>
        <v/>
      </c>
      <c r="N230" s="48" t="str">
        <f>IF(VLOOKUP(J230,NP,33,FALSE)="","",IF(VLOOKUP(J230,NP,34,FALSE)=2,"",VLOOKUP(J230,NP,34,FALSE)))</f>
        <v/>
      </c>
      <c r="O230" s="48"/>
      <c r="P230" s="49" t="str">
        <f>IF(VLOOKUP(J230,NP,33,FALSE)="","",IF(VLOOKUP(J230,NP,33,FALSE)=0,"",VLOOKUP(J230,NP,33,FALSE)))</f>
        <v/>
      </c>
      <c r="Q230" s="68"/>
      <c r="R230" s="69">
        <f>IF(VLOOKUP(R236,NP,4,FALSE)=0,"",VLOOKUP(R236,NP,4,FALSE))</f>
        <v>64</v>
      </c>
      <c r="S230" s="34" t="str">
        <f>IF(R230="","",CONCATENATE(VLOOKUP(R236,NP,5,FALSE),"  ",VLOOKUP(R236,NP,6,FALSE)))</f>
        <v xml:space="preserve">35-GAILLARD.A/46-ROUSSELIN.D  </v>
      </c>
      <c r="T230" s="34"/>
      <c r="U230" s="35"/>
      <c r="V230" s="34"/>
      <c r="W230" s="34"/>
      <c r="X230" s="35"/>
      <c r="Y230" s="34"/>
      <c r="Z230" s="27"/>
      <c r="AA230" s="28"/>
      <c r="AB230" s="28"/>
      <c r="AC230" s="29"/>
      <c r="AD230" s="28"/>
      <c r="AE230" s="28"/>
      <c r="AF230" s="29"/>
      <c r="AG230" s="74"/>
      <c r="AH230" s="27"/>
      <c r="AI230" s="28"/>
      <c r="AJ230" s="28"/>
      <c r="AK230" s="29"/>
      <c r="AL230" s="28"/>
      <c r="AM230" s="28"/>
      <c r="AN230" s="29"/>
      <c r="AO230" s="77"/>
    </row>
    <row r="231" spans="1:42" ht="12" customHeight="1" x14ac:dyDescent="0.25">
      <c r="A231" s="98">
        <v>41</v>
      </c>
      <c r="B231" s="33">
        <f>IF(VLOOKUP(B233,NP,4,FALSE)=0,"",VLOOKUP(B233,NP,4,FALSE))</f>
        <v>84</v>
      </c>
      <c r="C231" s="34" t="str">
        <f>IF(B231="","",CONCATENATE(VLOOKUP(B233,NP,5,FALSE),"  ",VLOOKUP(B233,NP,6,FALSE)))</f>
        <v xml:space="preserve">85-BALLAS.T/83-NEDELEC.E  </v>
      </c>
      <c r="D231" s="34"/>
      <c r="E231" s="35"/>
      <c r="F231" s="34"/>
      <c r="G231" s="34"/>
      <c r="H231" s="35"/>
      <c r="I231" s="34"/>
      <c r="J231" s="27"/>
      <c r="K231" s="53"/>
      <c r="L231" s="53"/>
      <c r="M231" s="54"/>
      <c r="N231" s="53"/>
      <c r="O231" s="53"/>
      <c r="P231" s="54"/>
      <c r="Q231" s="53"/>
      <c r="R231" s="43"/>
      <c r="S231" s="56" t="str">
        <f>IF(R230="","",CONCATENATE(VLOOKUP(R236,NP,8,FALSE)," pts - ",VLOOKUP(R236,NP,11,FALSE)))</f>
        <v>3278 pts - RP FOUESNANT</v>
      </c>
      <c r="T231" s="56"/>
      <c r="U231" s="57"/>
      <c r="V231" s="56"/>
      <c r="W231" s="56"/>
      <c r="X231" s="57"/>
      <c r="Y231" s="58"/>
      <c r="Z231" s="59"/>
      <c r="AA231" s="28"/>
      <c r="AB231" s="28"/>
      <c r="AC231" s="29"/>
      <c r="AD231" s="28"/>
      <c r="AE231" s="28"/>
      <c r="AF231" s="29"/>
      <c r="AG231" s="74"/>
      <c r="AH231" s="27"/>
      <c r="AI231" s="28"/>
      <c r="AJ231" s="28"/>
      <c r="AK231" s="29"/>
      <c r="AL231" s="28"/>
      <c r="AM231" s="28"/>
      <c r="AN231" s="29"/>
      <c r="AO231" s="77"/>
    </row>
    <row r="232" spans="1:42" ht="12" customHeight="1" x14ac:dyDescent="0.25">
      <c r="A232" s="98"/>
      <c r="B232" s="28"/>
      <c r="C232" s="39" t="str">
        <f>IF(B231="","",CONCATENATE(VLOOKUP(B233,NP,8,FALSE)," pts - ",VLOOKUP(B233,NP,11,FALSE)))</f>
        <v>2647 pts - TOURC'H-ELLIANT TT</v>
      </c>
      <c r="D232" s="39"/>
      <c r="E232" s="40"/>
      <c r="F232" s="39"/>
      <c r="G232" s="39"/>
      <c r="H232" s="40"/>
      <c r="I232" s="39"/>
      <c r="J232" s="59"/>
      <c r="K232" s="53"/>
      <c r="L232" s="53"/>
      <c r="M232" s="54"/>
      <c r="N232" s="53"/>
      <c r="O232" s="53"/>
      <c r="P232" s="54"/>
      <c r="Q232" s="53"/>
      <c r="R232" s="59"/>
      <c r="S232" s="63" t="str">
        <f>IF(R230="","",CONCATENATE(IF(VLOOKUP(J230,NP,23,FALSE)="","",IF(VLOOKUP(J230,NP,12,FALSE)=1,VLOOKUP(J230,NP,23,FALSE),-VLOOKUP(J230,NP,23,FALSE))),IF(VLOOKUP(J230,NP,24,FALSE)="","",CONCATENATE(" / ",IF(VLOOKUP(J230,NP,12,FALSE)=1,VLOOKUP(J230,NP,24,FALSE),-VLOOKUP(J230,NP,24,FALSE)))),IF(VLOOKUP(J230,NP,25,FALSE)="","",CONCATENATE(" / ",IF(VLOOKUP(J230,NP,12,FALSE)=1,VLOOKUP(J230,NP,25,FALSE),-VLOOKUP(J230,NP,25,FALSE)))),IF(VLOOKUP(J230,NP,26,FALSE)="","",CONCATENATE(" / ",IF(VLOOKUP(J230,NP,12,FALSE)=1,VLOOKUP(J230,NP,26,FALSE),-VLOOKUP(J230,NP,26,FALSE)))),IF(VLOOKUP(J230,NP,27,FALSE)="","",CONCATENATE(" / ",IF(VLOOKUP(J230,NP,12,FALSE)=1,VLOOKUP(J230,NP,27,FALSE),-VLOOKUP(J230,NP,27,FALSE)))),IF(VLOOKUP(J230,NP,28)="","",CONCATENATE(" / ",IF(VLOOKUP(J230,NP,12)=1,VLOOKUP(J230,NP,28),-VLOOKUP(J230,NP,28)))),IF(VLOOKUP(J230,NP,29)="","",CONCATENATE(" / ",IF(VLOOKUP(J230,NP,12)=1,VLOOKUP(J230,NP,29),-VLOOKUP(J230,NP,29))))))</f>
        <v/>
      </c>
      <c r="T232" s="63"/>
      <c r="U232" s="64"/>
      <c r="V232" s="63"/>
      <c r="W232" s="63"/>
      <c r="X232" s="64"/>
      <c r="Y232" s="63"/>
      <c r="Z232" s="59"/>
      <c r="AA232" s="28"/>
      <c r="AB232" s="28"/>
      <c r="AC232" s="29"/>
      <c r="AD232" s="28"/>
      <c r="AE232" s="28"/>
      <c r="AF232" s="29"/>
      <c r="AG232" s="74"/>
      <c r="AH232" s="27"/>
      <c r="AI232" s="28"/>
      <c r="AJ232" s="28"/>
      <c r="AK232" s="29"/>
      <c r="AL232" s="28"/>
      <c r="AM232" s="28"/>
      <c r="AN232" s="29"/>
      <c r="AO232" s="77"/>
    </row>
    <row r="233" spans="1:42" ht="12" customHeight="1" x14ac:dyDescent="0.25">
      <c r="A233" s="98"/>
      <c r="B233" s="45">
        <v>54</v>
      </c>
      <c r="C233" s="46" t="s">
        <v>5</v>
      </c>
      <c r="D233" s="46"/>
      <c r="E233" s="47" t="str">
        <f>IF(VLOOKUP(B233,NP,32,FALSE)="","",IF(VLOOKUP(B233,NP,32,FALSE)=0,"",VLOOKUP(B233,NP,32,FALSE)))</f>
        <v/>
      </c>
      <c r="F233" s="48" t="str">
        <f>IF(VLOOKUP(B233,NP,33,FALSE)="","",IF(VLOOKUP(B233,NP,34,FALSE)=2,"",VLOOKUP(B233,NP,34,FALSE)))</f>
        <v/>
      </c>
      <c r="G233" s="48"/>
      <c r="H233" s="49" t="str">
        <f>IF(VLOOKUP(B233,NP,33,FALSE)="","",IF(VLOOKUP(B233,NP,33,FALSE)=0,"",VLOOKUP(B233,NP,33,FALSE)))</f>
        <v/>
      </c>
      <c r="I233" s="68"/>
      <c r="J233" s="69">
        <f>IF(VLOOKUP(J230,NP,14,FALSE)=0,"",VLOOKUP(J230,NP,14,FALSE))</f>
        <v>89</v>
      </c>
      <c r="K233" s="34" t="str">
        <f>IF(J233="","",CONCATENATE(VLOOKUP(J230,NP,15,FALSE),"  ",VLOOKUP(J230,NP,16,FALSE)))</f>
        <v xml:space="preserve">91-JAFFRES.D/111-TURPIN.L  </v>
      </c>
      <c r="L233" s="34"/>
      <c r="M233" s="35"/>
      <c r="N233" s="34"/>
      <c r="O233" s="34"/>
      <c r="P233" s="35"/>
      <c r="Q233" s="73"/>
      <c r="R233" s="59"/>
      <c r="S233" s="28"/>
      <c r="T233" s="28"/>
      <c r="U233" s="29"/>
      <c r="V233" s="28"/>
      <c r="W233" s="28"/>
      <c r="X233" s="29"/>
      <c r="Y233" s="74"/>
      <c r="Z233" s="27"/>
      <c r="AA233" s="28"/>
      <c r="AB233" s="28"/>
      <c r="AC233" s="29"/>
      <c r="AD233" s="28"/>
      <c r="AE233" s="28"/>
      <c r="AF233" s="29"/>
      <c r="AG233" s="74"/>
      <c r="AH233" s="27"/>
      <c r="AI233" s="28"/>
      <c r="AJ233" s="28"/>
      <c r="AK233" s="29"/>
      <c r="AL233" s="28"/>
      <c r="AM233" s="28"/>
      <c r="AN233" s="29"/>
      <c r="AO233" s="77"/>
    </row>
    <row r="234" spans="1:42" ht="12" customHeight="1" x14ac:dyDescent="0.25">
      <c r="A234" s="98"/>
      <c r="B234" s="28"/>
      <c r="C234" s="53"/>
      <c r="D234" s="53"/>
      <c r="E234" s="54"/>
      <c r="F234" s="53"/>
      <c r="G234" s="53"/>
      <c r="H234" s="54"/>
      <c r="I234" s="53"/>
      <c r="J234" s="66">
        <v>48</v>
      </c>
      <c r="K234" s="56" t="str">
        <f>IF(J233="","",CONCATENATE(VLOOKUP(J230,NP,18,FALSE)," pts - ",VLOOKUP(J230,NP,21,FALSE)))</f>
        <v>2477 pts - ESK ST-POL DE LEON</v>
      </c>
      <c r="L234" s="56"/>
      <c r="M234" s="57"/>
      <c r="N234" s="56"/>
      <c r="O234" s="56"/>
      <c r="P234" s="57"/>
      <c r="Q234" s="56"/>
      <c r="R234" s="27"/>
      <c r="S234" s="28"/>
      <c r="T234" s="28"/>
      <c r="U234" s="29"/>
      <c r="V234" s="28"/>
      <c r="W234" s="28"/>
      <c r="X234" s="29"/>
      <c r="Y234" s="74"/>
      <c r="Z234" s="27"/>
      <c r="AA234" s="28"/>
      <c r="AB234" s="28"/>
      <c r="AC234" s="29"/>
      <c r="AD234" s="28"/>
      <c r="AE234" s="28"/>
      <c r="AF234" s="29"/>
      <c r="AG234" s="74"/>
      <c r="AH234" s="27"/>
      <c r="AI234" s="28"/>
      <c r="AJ234" s="28"/>
      <c r="AK234" s="29"/>
      <c r="AL234" s="28"/>
      <c r="AM234" s="28"/>
      <c r="AN234" s="29"/>
      <c r="AO234" s="77"/>
    </row>
    <row r="235" spans="1:42" ht="12" customHeight="1" x14ac:dyDescent="0.25">
      <c r="A235" s="98">
        <v>48</v>
      </c>
      <c r="B235" s="33">
        <f>IF(VLOOKUP(B233,NP,14,FALSE)=0,"",VLOOKUP(B233,NP,14,FALSE))</f>
        <v>89</v>
      </c>
      <c r="C235" s="34" t="str">
        <f>IF(B235="","",CONCATENATE(VLOOKUP(B233,NP,15,FALSE),"  ",VLOOKUP(B233,NP,16,FALSE)))</f>
        <v xml:space="preserve">91-JAFFRES.D/111-TURPIN.L  </v>
      </c>
      <c r="D235" s="34"/>
      <c r="E235" s="35"/>
      <c r="F235" s="34"/>
      <c r="G235" s="34"/>
      <c r="H235" s="35"/>
      <c r="I235" s="34"/>
      <c r="J235" s="59"/>
      <c r="K235" s="63" t="str">
        <f>IF(J233="","",CONCATENATE(IF(VLOOKUP(B233,NP,23,FALSE)="","",IF(VLOOKUP(B233,NP,12,FALSE)=1,VLOOKUP(B233,NP,23,FALSE),-VLOOKUP(B233,NP,23,FALSE))),IF(VLOOKUP(B233,NP,24,FALSE)="","",CONCATENATE(" / ",IF(VLOOKUP(B233,NP,12,FALSE)=1,VLOOKUP(B233,NP,24,FALSE),-VLOOKUP(B233,NP,24,FALSE)))),IF(VLOOKUP(B233,NP,25,FALSE)="","",CONCATENATE(" / ",IF(VLOOKUP(B233,NP,12,FALSE)=1,VLOOKUP(B233,NP,25,FALSE),-VLOOKUP(B233,NP,25,FALSE)))),IF(VLOOKUP(B233,NP,26,FALSE)="","",CONCATENATE(" / ",IF(VLOOKUP(B233,NP,12,FALSE)=1,VLOOKUP(B233,NP,26,FALSE),-VLOOKUP(B233,NP,26,FALSE)))),IF(VLOOKUP(B233,NP,27,FALSE)="","",CONCATENATE(" / ",IF(VLOOKUP(B233,NP,12,FALSE)=1,VLOOKUP(B233,NP,27,FALSE),-VLOOKUP(B233,NP,27,FALSE)))),IF(VLOOKUP(B233,NP,28)="","",CONCATENATE(" / ",IF(VLOOKUP(B233,NP,12)=1,VLOOKUP(B233,NP,28),-VLOOKUP(B233,NP,28)))),IF(VLOOKUP(B233,NP,29)="","",CONCATENATE(" / ",IF(VLOOKUP(B233,NP,12)=1,VLOOKUP(B233,NP,29),-VLOOKUP(B233,NP,29))))))</f>
        <v/>
      </c>
      <c r="L235" s="63"/>
      <c r="M235" s="64"/>
      <c r="N235" s="63"/>
      <c r="O235" s="63"/>
      <c r="P235" s="64"/>
      <c r="Q235" s="63"/>
      <c r="R235" s="62"/>
      <c r="S235" s="28"/>
      <c r="T235" s="28"/>
      <c r="U235" s="29"/>
      <c r="V235" s="28"/>
      <c r="W235" s="28"/>
      <c r="X235" s="29"/>
      <c r="Y235" s="74"/>
      <c r="Z235" s="27"/>
      <c r="AA235" s="26"/>
      <c r="AB235" s="26"/>
      <c r="AC235" s="75"/>
      <c r="AD235" s="26"/>
      <c r="AE235" s="26"/>
      <c r="AF235" s="75"/>
      <c r="AG235" s="74"/>
      <c r="AH235" s="27"/>
      <c r="AI235" s="28"/>
      <c r="AJ235" s="28"/>
      <c r="AK235" s="29"/>
      <c r="AL235" s="28"/>
      <c r="AM235" s="28"/>
      <c r="AN235" s="29"/>
      <c r="AO235" s="77"/>
    </row>
    <row r="236" spans="1:42" ht="12" customHeight="1" x14ac:dyDescent="0.25">
      <c r="A236" s="98"/>
      <c r="B236" s="27"/>
      <c r="C236" s="39" t="str">
        <f>IF(B235="","",CONCATENATE(VLOOKUP(B233,NP,18,FALSE)," pts - ",VLOOKUP(B233,NP,21,FALSE)))</f>
        <v>2477 pts - ESK ST-POL DE LEON</v>
      </c>
      <c r="D236" s="39"/>
      <c r="E236" s="40"/>
      <c r="F236" s="39"/>
      <c r="G236" s="39"/>
      <c r="H236" s="40"/>
      <c r="I236" s="39"/>
      <c r="J236" s="27"/>
      <c r="K236" s="28"/>
      <c r="L236" s="28"/>
      <c r="M236" s="29"/>
      <c r="N236" s="28"/>
      <c r="O236" s="28"/>
      <c r="P236" s="29"/>
      <c r="Q236" s="28"/>
      <c r="R236" s="67">
        <v>62</v>
      </c>
      <c r="S236" s="46" t="s">
        <v>5</v>
      </c>
      <c r="T236" s="46"/>
      <c r="U236" s="47" t="str">
        <f>IF(VLOOKUP(R236,NP,32,FALSE)="","",IF(VLOOKUP(R236,NP,32,FALSE)=0,"",VLOOKUP(R236,NP,32,FALSE)))</f>
        <v/>
      </c>
      <c r="V236" s="48" t="str">
        <f>IF(VLOOKUP(R236,NP,33,FALSE)="","",IF(VLOOKUP(R236,NP,34,FALSE)=2,"",VLOOKUP(R236,NP,34,FALSE)))</f>
        <v/>
      </c>
      <c r="W236" s="48"/>
      <c r="X236" s="49" t="str">
        <f>IF(VLOOKUP(R236,NP,33,FALSE)="","",IF(VLOOKUP(R236,NP,33,FALSE)=0,"",VLOOKUP(R236,NP,33,FALSE)))</f>
        <v/>
      </c>
      <c r="Y236" s="68"/>
      <c r="Z236" s="69">
        <f>IF(VLOOKUP(Z224,NP,14,FALSE)=0,"",VLOOKUP(Z224,NP,14,FALSE))</f>
        <v>63</v>
      </c>
      <c r="AA236" s="34" t="str">
        <f>IF(Z236="","",CONCATENATE(VLOOKUP(Z224,NP,15,FALSE),"  ",VLOOKUP(Z224,NP,16,FALSE)))</f>
        <v xml:space="preserve">39-QUENET.G/33-BARTHELEMY.N  </v>
      </c>
      <c r="AB236" s="34"/>
      <c r="AC236" s="35"/>
      <c r="AD236" s="34"/>
      <c r="AE236" s="34"/>
      <c r="AF236" s="35"/>
      <c r="AG236" s="73"/>
      <c r="AH236" s="59"/>
      <c r="AI236" s="28"/>
      <c r="AJ236" s="28"/>
      <c r="AK236" s="29"/>
      <c r="AL236" s="28"/>
      <c r="AM236" s="28"/>
      <c r="AN236" s="29"/>
      <c r="AO236" s="77"/>
    </row>
    <row r="237" spans="1:42" ht="12" customHeight="1" x14ac:dyDescent="0.25">
      <c r="A237" s="98">
        <v>49</v>
      </c>
      <c r="B237" s="33">
        <f>IF(VLOOKUP(B239,NP,4,FALSE)=0,"",VLOOKUP(B239,NP,4,FALSE))</f>
        <v>69</v>
      </c>
      <c r="C237" s="34" t="str">
        <f>IF(B237="","",CONCATENATE(VLOOKUP(B239,NP,5,FALSE),"  ",VLOOKUP(B239,NP,6,FALSE)))</f>
        <v xml:space="preserve">49-L'HELGOUARC'H.O/62-CARETTE.L  </v>
      </c>
      <c r="D237" s="34"/>
      <c r="E237" s="35"/>
      <c r="F237" s="34"/>
      <c r="G237" s="34"/>
      <c r="H237" s="35"/>
      <c r="I237" s="34"/>
      <c r="J237" s="27"/>
      <c r="K237" s="28"/>
      <c r="L237" s="28"/>
      <c r="M237" s="29"/>
      <c r="N237" s="28"/>
      <c r="O237" s="28"/>
      <c r="P237" s="29"/>
      <c r="Q237" s="28"/>
      <c r="R237" s="27"/>
      <c r="S237" s="28"/>
      <c r="T237" s="28"/>
      <c r="U237" s="29"/>
      <c r="V237" s="28"/>
      <c r="W237" s="28"/>
      <c r="X237" s="29"/>
      <c r="Y237" s="74"/>
      <c r="Z237" s="66">
        <v>64</v>
      </c>
      <c r="AA237" s="56" t="str">
        <f>IF(Z236="","",CONCATENATE(VLOOKUP(Z224,NP,18,FALSE)," pts - ",VLOOKUP(Z224,NP,21,FALSE)))</f>
        <v>3326 pts - RP FOUESNANT</v>
      </c>
      <c r="AB237" s="56"/>
      <c r="AC237" s="57"/>
      <c r="AD237" s="56"/>
      <c r="AE237" s="56"/>
      <c r="AF237" s="57"/>
      <c r="AG237" s="56"/>
      <c r="AH237" s="27"/>
      <c r="AI237" s="77"/>
      <c r="AJ237" s="77"/>
      <c r="AK237" s="82"/>
      <c r="AL237" s="77"/>
      <c r="AM237" s="77"/>
      <c r="AN237" s="82"/>
      <c r="AO237" s="77"/>
    </row>
    <row r="238" spans="1:42" ht="12" customHeight="1" x14ac:dyDescent="0.25">
      <c r="A238" s="98"/>
      <c r="B238" s="28"/>
      <c r="C238" s="39" t="str">
        <f>IF(B237="","",CONCATENATE(VLOOKUP(B239,NP,8,FALSE)," pts - ",VLOOKUP(B239,NP,11,FALSE)))</f>
        <v>3031 pts - PLOGONNEC SPORT TENNIS DE TABLE</v>
      </c>
      <c r="D238" s="39"/>
      <c r="E238" s="40"/>
      <c r="F238" s="39"/>
      <c r="G238" s="39"/>
      <c r="H238" s="40"/>
      <c r="I238" s="39"/>
      <c r="J238" s="66">
        <v>49</v>
      </c>
      <c r="K238" s="28"/>
      <c r="L238" s="28"/>
      <c r="M238" s="29"/>
      <c r="N238" s="28"/>
      <c r="O238" s="28"/>
      <c r="P238" s="29"/>
      <c r="Q238" s="28"/>
      <c r="R238" s="27"/>
      <c r="S238" s="28"/>
      <c r="T238" s="28"/>
      <c r="U238" s="29"/>
      <c r="V238" s="28"/>
      <c r="W238" s="28"/>
      <c r="X238" s="29"/>
      <c r="Y238" s="74"/>
      <c r="Z238" s="59"/>
      <c r="AA238" s="63" t="str">
        <f>IF(Z236="","",CONCATENATE(IF(VLOOKUP(R236,NP,23,FALSE)="","",IF(VLOOKUP(R236,NP,12,FALSE)=1,VLOOKUP(R236,NP,23,FALSE),-VLOOKUP(R236,NP,23,FALSE))),IF(VLOOKUP(R236,NP,24,FALSE)="","",CONCATENATE(" / ",IF(VLOOKUP(R236,NP,12,FALSE)=1,VLOOKUP(R236,NP,24,FALSE),-VLOOKUP(R236,NP,24,FALSE)))),IF(VLOOKUP(R236,NP,25,FALSE)="","",CONCATENATE(" / ",IF(VLOOKUP(R236,NP,12,FALSE)=1,VLOOKUP(R236,NP,25,FALSE),-VLOOKUP(R236,NP,25,FALSE)))),IF(VLOOKUP(R236,NP,26,FALSE)="","",CONCATENATE(" / ",IF(VLOOKUP(R236,NP,12,FALSE)=1,VLOOKUP(R236,NP,26,FALSE),-VLOOKUP(R236,NP,26,FALSE)))),IF(VLOOKUP(R236,NP,27,FALSE)="","",CONCATENATE(" / ",IF(VLOOKUP(R236,NP,12,FALSE)=1,VLOOKUP(R236,NP,27,FALSE),-VLOOKUP(R236,NP,27,FALSE)))),IF(VLOOKUP(R236,NP,28)="","",CONCATENATE(" / ",IF(VLOOKUP(R236,NP,12)=1,VLOOKUP(R236,NP,28),-VLOOKUP(R236,NP,28)))),IF(VLOOKUP(R236,NP,29)="","",CONCATENATE(" / ",IF(VLOOKUP(R236,NP,12)=1,VLOOKUP(R236,NP,29),-VLOOKUP(R236,NP,29))))))</f>
        <v/>
      </c>
      <c r="AB238" s="63"/>
      <c r="AC238" s="64"/>
      <c r="AD238" s="63"/>
      <c r="AE238" s="63"/>
      <c r="AF238" s="64"/>
      <c r="AG238" s="63"/>
      <c r="AH238" s="62"/>
      <c r="AI238" s="83"/>
      <c r="AJ238" s="83"/>
      <c r="AK238" s="84"/>
      <c r="AL238" s="83"/>
      <c r="AM238" s="83"/>
      <c r="AN238" s="84"/>
      <c r="AO238" s="77"/>
    </row>
    <row r="239" spans="1:42" ht="12" customHeight="1" x14ac:dyDescent="0.25">
      <c r="A239" s="98"/>
      <c r="B239" s="45">
        <v>55</v>
      </c>
      <c r="C239" s="46" t="s">
        <v>5</v>
      </c>
      <c r="D239" s="46"/>
      <c r="E239" s="47" t="str">
        <f>IF(VLOOKUP(B239,NP,32,FALSE)="","",IF(VLOOKUP(B239,NP,32,FALSE)=0,"",VLOOKUP(B239,NP,32,FALSE)))</f>
        <v/>
      </c>
      <c r="F239" s="48" t="str">
        <f>IF(VLOOKUP(B239,NP,33,FALSE)="","",IF(VLOOKUP(B239,NP,34,FALSE)=2,"",VLOOKUP(B239,NP,34,FALSE)))</f>
        <v/>
      </c>
      <c r="G239" s="48"/>
      <c r="H239" s="49" t="str">
        <f>IF(VLOOKUP(B239,NP,33,FALSE)="","",IF(VLOOKUP(B239,NP,33,FALSE)=0,"",VLOOKUP(B239,NP,33,FALSE)))</f>
        <v/>
      </c>
      <c r="I239" s="68"/>
      <c r="J239" s="69">
        <f>IF(VLOOKUP(J242,NP,4,FALSE)=0,"",VLOOKUP(J242,NP,4,FALSE))</f>
        <v>69</v>
      </c>
      <c r="K239" s="34" t="str">
        <f>IF(J239="","",CONCATENATE(VLOOKUP(J242,NP,5,FALSE),"  ",VLOOKUP(J242,NP,6,FALSE)))</f>
        <v xml:space="preserve">49-L'HELGOUARC'H.O/62-CARETTE.L  </v>
      </c>
      <c r="L239" s="34"/>
      <c r="M239" s="35"/>
      <c r="N239" s="34"/>
      <c r="O239" s="34"/>
      <c r="P239" s="35"/>
      <c r="Q239" s="34"/>
      <c r="R239" s="27"/>
      <c r="S239" s="28"/>
      <c r="T239" s="28"/>
      <c r="U239" s="29"/>
      <c r="V239" s="28"/>
      <c r="W239" s="28"/>
      <c r="X239" s="29"/>
      <c r="Y239" s="74"/>
      <c r="Z239" s="27"/>
      <c r="AA239" s="28"/>
      <c r="AB239" s="28"/>
      <c r="AC239" s="29"/>
      <c r="AD239" s="28"/>
      <c r="AE239" s="28"/>
      <c r="AF239" s="29"/>
      <c r="AG239" s="28"/>
      <c r="AH239" s="27"/>
      <c r="AI239" s="28"/>
      <c r="AJ239" s="28"/>
      <c r="AK239" s="29"/>
      <c r="AL239" s="28"/>
      <c r="AM239" s="28"/>
      <c r="AN239" s="29"/>
      <c r="AO239" s="77"/>
    </row>
    <row r="240" spans="1:42" ht="12" customHeight="1" x14ac:dyDescent="0.25">
      <c r="A240" s="98"/>
      <c r="B240" s="28"/>
      <c r="C240" s="53"/>
      <c r="D240" s="53"/>
      <c r="E240" s="54"/>
      <c r="F240" s="53"/>
      <c r="G240" s="53"/>
      <c r="H240" s="54"/>
      <c r="I240" s="53"/>
      <c r="J240" s="43"/>
      <c r="K240" s="56" t="str">
        <f>IF(J239="","",CONCATENATE(VLOOKUP(J242,NP,8,FALSE)," pts - ",VLOOKUP(J242,NP,11,FALSE)))</f>
        <v>3031 pts - PLOGONNEC SPORT TENNIS DE TABLE</v>
      </c>
      <c r="L240" s="56"/>
      <c r="M240" s="57"/>
      <c r="N240" s="56"/>
      <c r="O240" s="56"/>
      <c r="P240" s="57"/>
      <c r="Q240" s="58"/>
      <c r="R240" s="59"/>
      <c r="S240" s="28"/>
      <c r="T240" s="28"/>
      <c r="U240" s="29"/>
      <c r="V240" s="28"/>
      <c r="W240" s="28"/>
      <c r="X240" s="29"/>
      <c r="Y240" s="74"/>
      <c r="Z240" s="27"/>
      <c r="AA240" s="28"/>
      <c r="AB240" s="28"/>
      <c r="AC240" s="29"/>
      <c r="AD240" s="28"/>
      <c r="AE240" s="28"/>
      <c r="AF240" s="29"/>
      <c r="AG240" s="28"/>
      <c r="AH240" s="28"/>
      <c r="AI240" s="28"/>
      <c r="AJ240" s="28"/>
      <c r="AK240" s="29"/>
      <c r="AL240" s="28"/>
      <c r="AM240" s="28"/>
      <c r="AN240" s="29"/>
      <c r="AO240" s="28"/>
    </row>
    <row r="241" spans="1:41" ht="12" customHeight="1" x14ac:dyDescent="0.25">
      <c r="A241" s="98">
        <v>56</v>
      </c>
      <c r="B241" s="33">
        <f>IF(VLOOKUP(B239,NP,14,FALSE)=0,"",VLOOKUP(B239,NP,14,FALSE))</f>
        <v>72</v>
      </c>
      <c r="C241" s="34" t="str">
        <f>IF(B241="","",CONCATENATE(VLOOKUP(B239,NP,15,FALSE),"  ",VLOOKUP(B239,NP,16,FALSE)))</f>
        <v xml:space="preserve">65-COZ.A/52-BERTRAND.N  </v>
      </c>
      <c r="D241" s="34"/>
      <c r="E241" s="35"/>
      <c r="F241" s="34"/>
      <c r="G241" s="34"/>
      <c r="H241" s="35"/>
      <c r="I241" s="34"/>
      <c r="J241" s="59"/>
      <c r="K241" s="63" t="str">
        <f>IF(J239="","",CONCATENATE(IF(VLOOKUP(B239,NP,23,FALSE)="","",IF(VLOOKUP(B239,NP,12,FALSE)=1,VLOOKUP(B239,NP,23,FALSE),-VLOOKUP(B239,NP,23,FALSE))),IF(VLOOKUP(B239,NP,24,FALSE)="","",CONCATENATE(" / ",IF(VLOOKUP(B239,NP,12,FALSE)=1,VLOOKUP(B239,NP,24,FALSE),-VLOOKUP(B239,NP,24,FALSE)))),IF(VLOOKUP(B239,NP,25,FALSE)="","",CONCATENATE(" / ",IF(VLOOKUP(B239,NP,12,FALSE)=1,VLOOKUP(B239,NP,25,FALSE),-VLOOKUP(B239,NP,25,FALSE)))),IF(VLOOKUP(B239,NP,26,FALSE)="","",CONCATENATE(" / ",IF(VLOOKUP(B239,NP,12,FALSE)=1,VLOOKUP(B239,NP,26,FALSE),-VLOOKUP(B239,NP,26,FALSE)))),IF(VLOOKUP(B239,NP,27,FALSE)="","",CONCATENATE(" / ",IF(VLOOKUP(B239,NP,12,FALSE)=1,VLOOKUP(B239,NP,27,FALSE),-VLOOKUP(B239,NP,27,FALSE)))),IF(VLOOKUP(B239,NP,28)="","",CONCATENATE(" / ",IF(VLOOKUP(B239,NP,12)=1,VLOOKUP(B239,NP,28),-VLOOKUP(B239,NP,28)))),IF(VLOOKUP(B239,NP,29)="","",CONCATENATE(" / ",IF(VLOOKUP(B239,NP,12)=1,VLOOKUP(B239,NP,29),-VLOOKUP(B239,NP,29))))))</f>
        <v/>
      </c>
      <c r="L241" s="63"/>
      <c r="M241" s="64"/>
      <c r="N241" s="63"/>
      <c r="O241" s="63"/>
      <c r="P241" s="64"/>
      <c r="Q241" s="65"/>
      <c r="R241" s="59"/>
      <c r="S241" s="26"/>
      <c r="T241" s="26"/>
      <c r="U241" s="75"/>
      <c r="V241" s="26"/>
      <c r="W241" s="26"/>
      <c r="X241" s="75"/>
      <c r="Y241" s="74"/>
      <c r="Z241" s="27"/>
      <c r="AA241" s="28"/>
      <c r="AB241" s="28"/>
      <c r="AC241" s="29"/>
      <c r="AD241" s="28"/>
      <c r="AE241" s="28"/>
      <c r="AF241" s="29"/>
      <c r="AG241" s="28"/>
      <c r="AH241" s="28"/>
      <c r="AI241" s="28"/>
      <c r="AJ241" s="28"/>
      <c r="AK241" s="29"/>
      <c r="AL241" s="28"/>
      <c r="AM241" s="28"/>
      <c r="AN241" s="29"/>
      <c r="AO241" s="28"/>
    </row>
    <row r="242" spans="1:41" ht="12" customHeight="1" x14ac:dyDescent="0.25">
      <c r="A242" s="98"/>
      <c r="B242" s="27"/>
      <c r="C242" s="39" t="str">
        <f>IF(B241="","",CONCATENATE(VLOOKUP(B239,NP,18,FALSE)," pts - ",VLOOKUP(B239,NP,21,FALSE)))</f>
        <v>2975 pts - GDR GUIPAVAS</v>
      </c>
      <c r="D242" s="39"/>
      <c r="E242" s="40"/>
      <c r="F242" s="39"/>
      <c r="G242" s="39"/>
      <c r="H242" s="40"/>
      <c r="I242" s="39"/>
      <c r="J242" s="67">
        <v>60</v>
      </c>
      <c r="K242" s="46" t="s">
        <v>5</v>
      </c>
      <c r="L242" s="46"/>
      <c r="M242" s="47" t="str">
        <f>IF(VLOOKUP(J242,NP,32,FALSE)="","",IF(VLOOKUP(J242,NP,32,FALSE)=0,"",VLOOKUP(J242,NP,32,FALSE)))</f>
        <v/>
      </c>
      <c r="N242" s="48" t="str">
        <f>IF(VLOOKUP(J242,NP,33,FALSE)="","",IF(VLOOKUP(J242,NP,34,FALSE)=2,"",VLOOKUP(J242,NP,34,FALSE)))</f>
        <v/>
      </c>
      <c r="O242" s="48"/>
      <c r="P242" s="49" t="str">
        <f>IF(VLOOKUP(J242,NP,33,FALSE)="","",IF(VLOOKUP(J242,NP,33,FALSE)=0,"",VLOOKUP(J242,NP,33,FALSE)))</f>
        <v/>
      </c>
      <c r="Q242" s="68"/>
      <c r="R242" s="69">
        <f>IF(VLOOKUP(R236,NP,14,FALSE)=0,"",VLOOKUP(R236,NP,14,FALSE))</f>
        <v>63</v>
      </c>
      <c r="S242" s="34" t="str">
        <f>IF(R242="","",CONCATENATE(VLOOKUP(R236,NP,15,FALSE),"  ",VLOOKUP(R236,NP,16,FALSE)))</f>
        <v xml:space="preserve">39-QUENET.G/33-BARTHELEMY.N  </v>
      </c>
      <c r="T242" s="34"/>
      <c r="U242" s="35"/>
      <c r="V242" s="34"/>
      <c r="W242" s="34"/>
      <c r="X242" s="35"/>
      <c r="Y242" s="73"/>
      <c r="Z242" s="59"/>
      <c r="AA242" s="28"/>
      <c r="AB242" s="28"/>
      <c r="AC242" s="29"/>
      <c r="AD242" s="28"/>
      <c r="AE242" s="28"/>
      <c r="AF242" s="29"/>
      <c r="AG242" s="28"/>
      <c r="AH242" s="28"/>
      <c r="AI242" s="28"/>
      <c r="AJ242" s="28"/>
      <c r="AK242" s="29"/>
      <c r="AL242" s="28"/>
      <c r="AM242" s="28"/>
      <c r="AN242" s="29"/>
      <c r="AO242" s="28"/>
    </row>
    <row r="243" spans="1:41" ht="12" customHeight="1" x14ac:dyDescent="0.25">
      <c r="A243" s="98">
        <v>57</v>
      </c>
      <c r="B243" s="33">
        <f>IF(VLOOKUP(B245,NP,4,FALSE)=0,"",VLOOKUP(B245,NP,4,FALSE))</f>
        <v>78</v>
      </c>
      <c r="C243" s="34" t="str">
        <f>IF(B243="","",CONCATENATE(VLOOKUP(B245,NP,5,FALSE),"  ",VLOOKUP(B245,NP,6,FALSE)))</f>
        <v xml:space="preserve">77-BACCON-CREIGNOU.B/68-BARBOT.L  </v>
      </c>
      <c r="D243" s="34"/>
      <c r="E243" s="35"/>
      <c r="F243" s="34"/>
      <c r="G243" s="34"/>
      <c r="H243" s="35"/>
      <c r="I243" s="34"/>
      <c r="J243" s="27"/>
      <c r="K243" s="53"/>
      <c r="L243" s="53"/>
      <c r="M243" s="54"/>
      <c r="N243" s="53"/>
      <c r="O243" s="53"/>
      <c r="P243" s="54"/>
      <c r="Q243" s="53"/>
      <c r="R243" s="66">
        <v>64</v>
      </c>
      <c r="S243" s="56" t="str">
        <f>IF(R242="","",CONCATENATE(VLOOKUP(R236,NP,18,FALSE)," pts - ",VLOOKUP(R236,NP,21,FALSE)))</f>
        <v>3326 pts - RP FOUESNANT</v>
      </c>
      <c r="T243" s="56"/>
      <c r="U243" s="57"/>
      <c r="V243" s="56"/>
      <c r="W243" s="56"/>
      <c r="X243" s="57"/>
      <c r="Y243" s="56"/>
      <c r="Z243" s="27"/>
      <c r="AA243" s="28"/>
      <c r="AB243" s="28"/>
      <c r="AC243" s="29"/>
      <c r="AD243" s="28"/>
      <c r="AE243" s="28"/>
      <c r="AF243" s="29"/>
      <c r="AG243" s="28"/>
      <c r="AH243" s="28"/>
      <c r="AI243" s="28"/>
      <c r="AJ243" s="28"/>
      <c r="AK243" s="29"/>
      <c r="AL243" s="28"/>
      <c r="AM243" s="28"/>
      <c r="AN243" s="29"/>
      <c r="AO243" s="28"/>
    </row>
    <row r="244" spans="1:41" ht="12" customHeight="1" x14ac:dyDescent="0.25">
      <c r="A244" s="98"/>
      <c r="B244" s="28"/>
      <c r="C244" s="39" t="str">
        <f>IF(B243="","",CONCATENATE(VLOOKUP(B245,NP,8,FALSE)," pts - ",VLOOKUP(B245,NP,11,FALSE)))</f>
        <v>2779 pts - ESK ST-POL DE LEON</v>
      </c>
      <c r="D244" s="39"/>
      <c r="E244" s="40"/>
      <c r="F244" s="39"/>
      <c r="G244" s="39"/>
      <c r="H244" s="40"/>
      <c r="I244" s="39"/>
      <c r="J244" s="59"/>
      <c r="K244" s="53"/>
      <c r="L244" s="53"/>
      <c r="M244" s="54"/>
      <c r="N244" s="53"/>
      <c r="O244" s="53"/>
      <c r="P244" s="54"/>
      <c r="Q244" s="53"/>
      <c r="R244" s="59"/>
      <c r="S244" s="63" t="str">
        <f>IF(R242="","",CONCATENATE(IF(VLOOKUP(J242,NP,23,FALSE)="","",IF(VLOOKUP(J242,NP,12,FALSE)=1,VLOOKUP(J242,NP,23,FALSE),-VLOOKUP(J242,NP,23,FALSE))),IF(VLOOKUP(J242,NP,24,FALSE)="","",CONCATENATE(" / ",IF(VLOOKUP(J242,NP,12,FALSE)=1,VLOOKUP(J242,NP,24,FALSE),-VLOOKUP(J242,NP,24,FALSE)))),IF(VLOOKUP(J242,NP,25,FALSE)="","",CONCATENATE(" / ",IF(VLOOKUP(J242,NP,12,FALSE)=1,VLOOKUP(J242,NP,25,FALSE),-VLOOKUP(J242,NP,25,FALSE)))),IF(VLOOKUP(J242,NP,26,FALSE)="","",CONCATENATE(" / ",IF(VLOOKUP(J242,NP,12,FALSE)=1,VLOOKUP(J242,NP,26,FALSE),-VLOOKUP(J242,NP,26,FALSE)))),IF(VLOOKUP(J242,NP,27,FALSE)="","",CONCATENATE(" / ",IF(VLOOKUP(J242,NP,12,FALSE)=1,VLOOKUP(J242,NP,27,FALSE),-VLOOKUP(J242,NP,27,FALSE)))),IF(VLOOKUP(J242,NP,28)="","",CONCATENATE(" / ",IF(VLOOKUP(J242,NP,12)=1,VLOOKUP(J242,NP,28),-VLOOKUP(J242,NP,28)))),IF(VLOOKUP(J242,NP,29)="","",CONCATENATE(" / ",IF(VLOOKUP(J242,NP,12)=1,VLOOKUP(J242,NP,29),-VLOOKUP(J242,NP,29))))))</f>
        <v/>
      </c>
      <c r="T244" s="63"/>
      <c r="U244" s="64"/>
      <c r="V244" s="63"/>
      <c r="W244" s="63"/>
      <c r="X244" s="64"/>
      <c r="Y244" s="63"/>
      <c r="Z244" s="62"/>
      <c r="AA244" s="28"/>
      <c r="AB244" s="28"/>
      <c r="AC244" s="29"/>
      <c r="AD244" s="28"/>
      <c r="AE244" s="28"/>
      <c r="AF244" s="29"/>
      <c r="AG244" s="28"/>
      <c r="AH244" s="28"/>
      <c r="AI244" s="28"/>
      <c r="AJ244" s="28"/>
      <c r="AK244" s="29"/>
      <c r="AL244" s="28"/>
      <c r="AM244" s="28"/>
      <c r="AN244" s="29"/>
      <c r="AO244" s="28"/>
    </row>
    <row r="245" spans="1:41" ht="12" customHeight="1" x14ac:dyDescent="0.25">
      <c r="A245" s="98"/>
      <c r="B245" s="45">
        <v>56</v>
      </c>
      <c r="C245" s="46" t="s">
        <v>5</v>
      </c>
      <c r="D245" s="46"/>
      <c r="E245" s="47" t="str">
        <f>IF(VLOOKUP(B245,NP,32,FALSE)="","",IF(VLOOKUP(B245,NP,32,FALSE)=0,"",VLOOKUP(B245,NP,32,FALSE)))</f>
        <v/>
      </c>
      <c r="F245" s="48" t="str">
        <f>IF(VLOOKUP(B245,NP,33,FALSE)="","",IF(VLOOKUP(B245,NP,34,FALSE)=2,"",VLOOKUP(B245,NP,34,FALSE)))</f>
        <v/>
      </c>
      <c r="G245" s="48"/>
      <c r="H245" s="49" t="str">
        <f>IF(VLOOKUP(B245,NP,33,FALSE)="","",IF(VLOOKUP(B245,NP,33,FALSE)=0,"",VLOOKUP(B245,NP,33,FALSE)))</f>
        <v/>
      </c>
      <c r="I245" s="68"/>
      <c r="J245" s="69">
        <f>IF(VLOOKUP(J242,NP,14,FALSE)=0,"",VLOOKUP(J242,NP,14,FALSE))</f>
        <v>63</v>
      </c>
      <c r="K245" s="34" t="str">
        <f>IF(J245="","",CONCATENATE(VLOOKUP(J242,NP,15,FALSE),"  ",VLOOKUP(J242,NP,16,FALSE)))</f>
        <v xml:space="preserve">39-QUENET.G/33-BARTHELEMY.N  </v>
      </c>
      <c r="L245" s="34"/>
      <c r="M245" s="35"/>
      <c r="N245" s="34"/>
      <c r="O245" s="34"/>
      <c r="P245" s="35"/>
      <c r="Q245" s="73"/>
      <c r="R245" s="59"/>
      <c r="S245" s="28"/>
      <c r="T245" s="28"/>
      <c r="U245" s="29"/>
      <c r="V245" s="28"/>
      <c r="W245" s="28"/>
      <c r="X245" s="29"/>
      <c r="Y245" s="28"/>
      <c r="Z245" s="27"/>
      <c r="AA245" s="28"/>
      <c r="AB245" s="28"/>
      <c r="AC245" s="29"/>
      <c r="AD245" s="28"/>
      <c r="AE245" s="28"/>
      <c r="AF245" s="29"/>
      <c r="AG245" s="28"/>
      <c r="AH245" s="28"/>
      <c r="AI245" s="28"/>
      <c r="AJ245" s="28"/>
      <c r="AK245" s="29"/>
      <c r="AL245" s="28"/>
      <c r="AM245" s="28"/>
      <c r="AN245" s="29"/>
      <c r="AO245" s="28"/>
    </row>
    <row r="246" spans="1:41" ht="12" customHeight="1" x14ac:dyDescent="0.25">
      <c r="A246" s="98"/>
      <c r="B246" s="28"/>
      <c r="C246" s="53"/>
      <c r="D246" s="53"/>
      <c r="E246" s="54"/>
      <c r="F246" s="53"/>
      <c r="G246" s="53"/>
      <c r="H246" s="54"/>
      <c r="I246" s="53"/>
      <c r="J246" s="66">
        <v>64</v>
      </c>
      <c r="K246" s="56" t="str">
        <f>IF(J245="","",CONCATENATE(VLOOKUP(J242,NP,18,FALSE)," pts - ",VLOOKUP(J242,NP,21,FALSE)))</f>
        <v>3326 pts - RP FOUESNANT</v>
      </c>
      <c r="L246" s="56"/>
      <c r="M246" s="57"/>
      <c r="N246" s="56"/>
      <c r="O246" s="56"/>
      <c r="P246" s="57"/>
      <c r="Q246" s="56"/>
      <c r="R246" s="27"/>
      <c r="S246" s="28"/>
      <c r="T246" s="28"/>
      <c r="U246" s="29"/>
      <c r="V246" s="28"/>
      <c r="W246" s="28"/>
      <c r="X246" s="29"/>
      <c r="Y246" s="28"/>
      <c r="Z246" s="27"/>
      <c r="AA246" s="28"/>
      <c r="AB246" s="28"/>
      <c r="AC246" s="29"/>
      <c r="AD246" s="28"/>
      <c r="AE246" s="28"/>
      <c r="AF246" s="29"/>
      <c r="AG246" s="28"/>
      <c r="AH246" s="28"/>
      <c r="AI246" s="28"/>
      <c r="AJ246" s="28"/>
      <c r="AK246" s="29"/>
      <c r="AL246" s="28"/>
      <c r="AM246" s="28"/>
      <c r="AN246" s="29"/>
      <c r="AO246" s="28"/>
    </row>
    <row r="247" spans="1:41" ht="12" customHeight="1" x14ac:dyDescent="0.25">
      <c r="A247" s="98">
        <v>64</v>
      </c>
      <c r="B247" s="33">
        <f>IF(VLOOKUP(B245,NP,14,FALSE)=0,"",VLOOKUP(B245,NP,14,FALSE))</f>
        <v>63</v>
      </c>
      <c r="C247" s="34" t="str">
        <f>IF(B247="","",CONCATENATE(VLOOKUP(B245,NP,15,FALSE),"  ",VLOOKUP(B245,NP,16,FALSE)))</f>
        <v xml:space="preserve">39-QUENET.G/33-BARTHELEMY.N  </v>
      </c>
      <c r="D247" s="34"/>
      <c r="E247" s="35"/>
      <c r="F247" s="34"/>
      <c r="G247" s="34"/>
      <c r="H247" s="35"/>
      <c r="I247" s="34"/>
      <c r="J247" s="59"/>
      <c r="K247" s="63" t="str">
        <f>IF(J245="","",CONCATENATE(IF(VLOOKUP(B245,NP,23,FALSE)="","",IF(VLOOKUP(B245,NP,12,FALSE)=1,VLOOKUP(B245,NP,23,FALSE),-VLOOKUP(B245,NP,23,FALSE))),IF(VLOOKUP(B245,NP,24,FALSE)="","",CONCATENATE(" / ",IF(VLOOKUP(B245,NP,12,FALSE)=1,VLOOKUP(B245,NP,24,FALSE),-VLOOKUP(B245,NP,24,FALSE)))),IF(VLOOKUP(B245,NP,25,FALSE)="","",CONCATENATE(" / ",IF(VLOOKUP(B245,NP,12,FALSE)=1,VLOOKUP(B245,NP,25,FALSE),-VLOOKUP(B245,NP,25,FALSE)))),IF(VLOOKUP(B245,NP,26,FALSE)="","",CONCATENATE(" / ",IF(VLOOKUP(B245,NP,12,FALSE)=1,VLOOKUP(B245,NP,26,FALSE),-VLOOKUP(B245,NP,26,FALSE)))),IF(VLOOKUP(B245,NP,27,FALSE)="","",CONCATENATE(" / ",IF(VLOOKUP(B245,NP,12,FALSE)=1,VLOOKUP(B245,NP,27,FALSE),-VLOOKUP(B245,NP,27,FALSE)))),IF(VLOOKUP(B245,NP,28)="","",CONCATENATE(" / ",IF(VLOOKUP(B245,NP,12)=1,VLOOKUP(B245,NP,28),-VLOOKUP(B245,NP,28)))),IF(VLOOKUP(B245,NP,29)="","",CONCATENATE(" / ",IF(VLOOKUP(B245,NP,12)=1,VLOOKUP(B245,NP,29),-VLOOKUP(B245,NP,29))))))</f>
        <v/>
      </c>
      <c r="L247" s="63"/>
      <c r="M247" s="64"/>
      <c r="N247" s="63"/>
      <c r="O247" s="63"/>
      <c r="P247" s="64"/>
      <c r="Q247" s="63"/>
      <c r="R247" s="62"/>
      <c r="S247" s="28"/>
      <c r="T247" s="28"/>
      <c r="U247" s="29"/>
      <c r="V247" s="28"/>
      <c r="W247" s="28"/>
      <c r="X247" s="29"/>
      <c r="Y247" s="28"/>
      <c r="Z247" s="27"/>
      <c r="AA247" s="28"/>
      <c r="AB247" s="28"/>
      <c r="AC247" s="29"/>
      <c r="AD247" s="28"/>
      <c r="AE247" s="28"/>
      <c r="AF247" s="29"/>
      <c r="AG247" s="28"/>
      <c r="AH247" s="28"/>
      <c r="AI247" s="28"/>
      <c r="AJ247" s="28"/>
      <c r="AK247" s="29"/>
      <c r="AL247" s="28"/>
      <c r="AM247" s="28"/>
      <c r="AN247" s="29"/>
      <c r="AO247" s="28"/>
    </row>
    <row r="248" spans="1:41" ht="12" customHeight="1" x14ac:dyDescent="0.25">
      <c r="A248" s="98"/>
      <c r="B248" s="27"/>
      <c r="C248" s="39" t="str">
        <f>IF(B247="","",CONCATENATE(VLOOKUP(B245,NP,18,FALSE)," pts - ",VLOOKUP(B245,NP,21,FALSE)))</f>
        <v>3326 pts - RP FOUESNANT</v>
      </c>
      <c r="D248" s="39"/>
      <c r="E248" s="40"/>
      <c r="F248" s="39"/>
      <c r="G248" s="39"/>
      <c r="H248" s="40"/>
      <c r="I248" s="39"/>
      <c r="J248" s="27"/>
      <c r="K248" s="28"/>
      <c r="L248" s="28"/>
      <c r="M248" s="29"/>
      <c r="N248" s="28"/>
      <c r="O248" s="28"/>
      <c r="P248" s="29"/>
      <c r="Q248" s="28"/>
      <c r="R248" s="27"/>
      <c r="S248" s="28"/>
      <c r="T248" s="28"/>
      <c r="U248" s="29"/>
      <c r="V248" s="28"/>
      <c r="W248" s="28"/>
      <c r="X248" s="29"/>
      <c r="Y248" s="28"/>
      <c r="Z248" s="27"/>
      <c r="AA248" s="28"/>
      <c r="AB248" s="28"/>
      <c r="AC248" s="29"/>
      <c r="AD248" s="28"/>
      <c r="AE248" s="28"/>
      <c r="AF248" s="29"/>
      <c r="AG248" s="28"/>
      <c r="AH248" s="28"/>
      <c r="AI248" s="28"/>
      <c r="AJ248" s="28"/>
      <c r="AK248" s="29"/>
      <c r="AL248" s="28"/>
      <c r="AM248" s="28"/>
      <c r="AN248" s="29"/>
      <c r="AO248" s="28"/>
    </row>
    <row r="249" spans="1:41" ht="12" customHeight="1" x14ac:dyDescent="0.3">
      <c r="A249" s="99"/>
      <c r="Z249" s="89"/>
      <c r="AH249" s="89"/>
      <c r="AO249" s="28"/>
    </row>
    <row r="250" spans="1:41" ht="12" customHeight="1" x14ac:dyDescent="0.3">
      <c r="A250" s="99"/>
      <c r="Z250" s="89"/>
      <c r="AH250" s="89"/>
      <c r="AO250" s="28"/>
    </row>
    <row r="251" spans="1:41" ht="12" customHeight="1" x14ac:dyDescent="0.3">
      <c r="A251" s="99"/>
      <c r="Z251" s="89"/>
      <c r="AH251" s="89"/>
    </row>
    <row r="252" spans="1:41" ht="12" customHeight="1" x14ac:dyDescent="0.3">
      <c r="A252" s="99"/>
      <c r="Z252" s="89"/>
      <c r="AH252" s="89"/>
    </row>
    <row r="253" spans="1:41" x14ac:dyDescent="0.3">
      <c r="A253" s="99"/>
      <c r="Z253" s="89"/>
      <c r="AH253" s="89"/>
    </row>
    <row r="254" spans="1:41" x14ac:dyDescent="0.3">
      <c r="A254" s="99"/>
      <c r="Z254" s="89"/>
      <c r="AH254" s="89"/>
    </row>
    <row r="255" spans="1:41" x14ac:dyDescent="0.3">
      <c r="A255" s="99"/>
      <c r="Z255" s="89"/>
      <c r="AH255" s="89"/>
    </row>
    <row r="256" spans="1:41" x14ac:dyDescent="0.3">
      <c r="A256" s="99"/>
    </row>
    <row r="257" spans="1:1" x14ac:dyDescent="0.3">
      <c r="A257" s="99"/>
    </row>
    <row r="258" spans="1:1" x14ac:dyDescent="0.3">
      <c r="A258" s="99"/>
    </row>
    <row r="259" spans="1:1" x14ac:dyDescent="0.3">
      <c r="A259" s="99"/>
    </row>
    <row r="260" spans="1:1" x14ac:dyDescent="0.3">
      <c r="A260" s="99"/>
    </row>
    <row r="261" spans="1:1" x14ac:dyDescent="0.3">
      <c r="A261" s="99"/>
    </row>
    <row r="262" spans="1:1" x14ac:dyDescent="0.3">
      <c r="A262" s="99"/>
    </row>
    <row r="263" spans="1:1" x14ac:dyDescent="0.3">
      <c r="A263" s="99"/>
    </row>
    <row r="264" spans="1:1" x14ac:dyDescent="0.3">
      <c r="A264" s="99"/>
    </row>
    <row r="265" spans="1:1" x14ac:dyDescent="0.3">
      <c r="A265" s="99"/>
    </row>
    <row r="266" spans="1:1" x14ac:dyDescent="0.3">
      <c r="A266" s="99"/>
    </row>
    <row r="267" spans="1:1" x14ac:dyDescent="0.3">
      <c r="A267" s="99"/>
    </row>
    <row r="268" spans="1:1" x14ac:dyDescent="0.3">
      <c r="A268" s="99"/>
    </row>
    <row r="269" spans="1:1" x14ac:dyDescent="0.3">
      <c r="A269" s="99"/>
    </row>
    <row r="270" spans="1:1" x14ac:dyDescent="0.3">
      <c r="A270" s="99"/>
    </row>
    <row r="271" spans="1:1" x14ac:dyDescent="0.3">
      <c r="A271" s="99"/>
    </row>
    <row r="272" spans="1:1" x14ac:dyDescent="0.3">
      <c r="A272" s="99"/>
    </row>
    <row r="273" spans="1:1" x14ac:dyDescent="0.3">
      <c r="A273" s="99"/>
    </row>
    <row r="274" spans="1:1" x14ac:dyDescent="0.3">
      <c r="A274" s="99"/>
    </row>
    <row r="275" spans="1:1" x14ac:dyDescent="0.3">
      <c r="A275" s="99"/>
    </row>
    <row r="276" spans="1:1" x14ac:dyDescent="0.3">
      <c r="A276" s="99"/>
    </row>
    <row r="277" spans="1:1" x14ac:dyDescent="0.3">
      <c r="A277" s="99"/>
    </row>
    <row r="278" spans="1:1" x14ac:dyDescent="0.3">
      <c r="A278" s="99"/>
    </row>
    <row r="279" spans="1:1" x14ac:dyDescent="0.3">
      <c r="A279" s="99"/>
    </row>
    <row r="280" spans="1:1" x14ac:dyDescent="0.3">
      <c r="A280" s="99"/>
    </row>
    <row r="281" spans="1:1" x14ac:dyDescent="0.3">
      <c r="A281" s="99"/>
    </row>
    <row r="282" spans="1:1" x14ac:dyDescent="0.3">
      <c r="A282" s="99"/>
    </row>
    <row r="283" spans="1:1" x14ac:dyDescent="0.3">
      <c r="A283" s="99"/>
    </row>
    <row r="284" spans="1:1" x14ac:dyDescent="0.3">
      <c r="A284" s="99"/>
    </row>
    <row r="285" spans="1:1" x14ac:dyDescent="0.3">
      <c r="A285" s="99"/>
    </row>
  </sheetData>
  <mergeCells count="21">
    <mergeCell ref="B199:I199"/>
    <mergeCell ref="J199:Q199"/>
    <mergeCell ref="R199:Y199"/>
    <mergeCell ref="B197:I197"/>
    <mergeCell ref="J197:Q197"/>
    <mergeCell ref="B1:I1"/>
    <mergeCell ref="B3:I3"/>
    <mergeCell ref="J3:Q3"/>
    <mergeCell ref="AE5:AP5"/>
    <mergeCell ref="R3:Y3"/>
    <mergeCell ref="Z3:AG3"/>
    <mergeCell ref="AH3:AO3"/>
    <mergeCell ref="J1:Q1"/>
    <mergeCell ref="AE7:AP7"/>
    <mergeCell ref="AE205:AP205"/>
    <mergeCell ref="AE9:AP9"/>
    <mergeCell ref="AE103:AP103"/>
    <mergeCell ref="AE105:AP105"/>
    <mergeCell ref="AE107:AP107"/>
    <mergeCell ref="AE201:AP201"/>
    <mergeCell ref="AE203:AP203"/>
  </mergeCells>
  <phoneticPr fontId="3" type="noConversion"/>
  <conditionalFormatting sqref="B6 B18 B30 B42 B54 B66 B78 B90 B102 B114 B126 B138 B150 B162 B174 B186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 B106 B118 B130 B142 B154 B166 B178 B190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 B108 B120 B132 B144 B156 B168 B180 B192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 B112 B124 B136 B148 B160 B172 B184 B196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5" orientation="portrait" horizontalDpi="4294967293" verticalDpi="4294967293"/>
  <headerFooter alignWithMargins="0">
    <oddFooter>&amp;LPage &amp;P / &amp;N&amp;C&amp;F&amp;R&amp;D</oddFooter>
  </headerFooter>
  <rowBreaks count="2" manualBreakCount="2">
    <brk id="100" max="1048575" man="1"/>
    <brk id="196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BH59"/>
  <sheetViews>
    <sheetView showGridLines="0" zoomScale="80" zoomScaleNormal="100" workbookViewId="0">
      <selection activeCell="AD49" sqref="AD49"/>
    </sheetView>
  </sheetViews>
  <sheetFormatPr baseColWidth="10" defaultColWidth="10.21875" defaultRowHeight="15.6" x14ac:dyDescent="0.3"/>
  <cols>
    <col min="1" max="1" width="3.77734375" style="24" customWidth="1"/>
    <col min="2" max="2" width="5.77734375" style="89" customWidth="1"/>
    <col min="3" max="4" width="3.77734375" style="89" customWidth="1"/>
    <col min="5" max="5" width="3.77734375" style="93" customWidth="1"/>
    <col min="6" max="7" width="3.77734375" style="89" customWidth="1"/>
    <col min="8" max="8" width="3.77734375" style="93" customWidth="1"/>
    <col min="9" max="9" width="3.77734375" style="89" customWidth="1"/>
    <col min="10" max="10" width="5.77734375" style="24" customWidth="1"/>
    <col min="11" max="12" width="3.77734375" style="89" customWidth="1"/>
    <col min="13" max="13" width="3.77734375" style="93" customWidth="1"/>
    <col min="14" max="15" width="3.77734375" style="89" customWidth="1"/>
    <col min="16" max="16" width="3.77734375" style="93" customWidth="1"/>
    <col min="17" max="17" width="3.77734375" style="89" customWidth="1"/>
    <col min="18" max="18" width="5.77734375" style="24" customWidth="1"/>
    <col min="19" max="20" width="3.77734375" style="89" customWidth="1"/>
    <col min="21" max="21" width="3.77734375" style="93" customWidth="1"/>
    <col min="22" max="23" width="3.77734375" style="89" customWidth="1"/>
    <col min="24" max="24" width="3.77734375" style="93" customWidth="1"/>
    <col min="25" max="25" width="3.77734375" style="89" customWidth="1"/>
    <col min="26" max="26" width="5.77734375" style="24" customWidth="1"/>
    <col min="27" max="28" width="3.77734375" style="89" customWidth="1"/>
    <col min="29" max="29" width="3.77734375" style="93" customWidth="1"/>
    <col min="30" max="31" width="3.77734375" style="89" customWidth="1"/>
    <col min="32" max="32" width="3.77734375" style="93" customWidth="1"/>
    <col min="33" max="33" width="3.77734375" style="89" customWidth="1"/>
    <col min="34" max="34" width="5.77734375" style="24" customWidth="1"/>
    <col min="35" max="59" width="3.77734375" style="89" customWidth="1"/>
    <col min="60" max="60" width="6.44140625" style="24" customWidth="1"/>
    <col min="61" max="61" width="17.77734375" style="89" customWidth="1"/>
    <col min="62" max="62" width="10.21875" style="89" customWidth="1"/>
    <col min="63" max="16384" width="10.21875" style="89"/>
  </cols>
  <sheetData>
    <row r="1" spans="1:42" x14ac:dyDescent="0.3">
      <c r="B1" s="111"/>
      <c r="C1" s="112"/>
      <c r="D1" s="112"/>
      <c r="E1" s="112"/>
      <c r="F1" s="112"/>
      <c r="G1" s="112"/>
      <c r="H1" s="112"/>
      <c r="I1" s="113"/>
      <c r="J1" s="111"/>
      <c r="K1" s="112"/>
      <c r="L1" s="112"/>
      <c r="M1" s="112"/>
      <c r="N1" s="112"/>
      <c r="O1" s="112"/>
      <c r="P1" s="112"/>
      <c r="Q1" s="113"/>
      <c r="R1" s="18"/>
      <c r="S1" s="19"/>
      <c r="T1" s="19"/>
      <c r="U1" s="19"/>
      <c r="V1" s="19"/>
      <c r="W1" s="19"/>
      <c r="X1" s="19"/>
      <c r="Y1" s="20"/>
      <c r="Z1" s="18"/>
      <c r="AA1" s="19"/>
      <c r="AB1" s="19"/>
      <c r="AC1" s="19"/>
      <c r="AD1" s="19"/>
      <c r="AE1" s="19"/>
      <c r="AF1" s="19"/>
      <c r="AG1" s="20"/>
    </row>
    <row r="2" spans="1:42" x14ac:dyDescent="0.3">
      <c r="B2" s="23" t="s">
        <v>0</v>
      </c>
      <c r="C2" s="23"/>
      <c r="D2" s="23"/>
      <c r="E2" s="23"/>
      <c r="F2" s="23"/>
      <c r="G2" s="23"/>
      <c r="H2" s="23"/>
      <c r="I2" s="23"/>
      <c r="J2" s="23" t="s">
        <v>1</v>
      </c>
      <c r="K2" s="23"/>
      <c r="L2" s="23"/>
      <c r="M2" s="23"/>
      <c r="N2" s="23"/>
      <c r="O2" s="23"/>
      <c r="P2" s="23"/>
      <c r="Q2" s="23"/>
      <c r="R2" s="23" t="s">
        <v>2</v>
      </c>
      <c r="S2" s="23"/>
      <c r="T2" s="23"/>
      <c r="U2" s="23"/>
      <c r="V2" s="23"/>
      <c r="W2" s="23"/>
      <c r="X2" s="23"/>
      <c r="Y2" s="23"/>
      <c r="Z2" s="23" t="s">
        <v>3</v>
      </c>
      <c r="AA2" s="23"/>
      <c r="AB2" s="23"/>
      <c r="AC2" s="23"/>
      <c r="AD2" s="23"/>
      <c r="AE2" s="23"/>
      <c r="AF2" s="23"/>
      <c r="AG2" s="23"/>
    </row>
    <row r="3" spans="1:42" ht="12" customHeight="1" x14ac:dyDescent="0.3">
      <c r="A3" s="27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89"/>
      <c r="AH3" s="89"/>
    </row>
    <row r="4" spans="1:42" ht="12" customHeight="1" x14ac:dyDescent="0.25">
      <c r="A4" s="27"/>
      <c r="B4" s="26"/>
      <c r="C4" s="27"/>
      <c r="D4" s="27"/>
      <c r="E4" s="25"/>
      <c r="F4" s="27"/>
      <c r="G4" s="27"/>
      <c r="H4" s="25"/>
      <c r="I4" s="27"/>
      <c r="J4" s="27"/>
      <c r="K4" s="28"/>
      <c r="L4" s="28"/>
      <c r="M4" s="29"/>
      <c r="N4" s="28"/>
      <c r="O4" s="28"/>
      <c r="P4" s="29"/>
      <c r="Q4" s="28"/>
      <c r="R4" s="27"/>
      <c r="S4" s="28"/>
      <c r="T4" s="28"/>
      <c r="U4" s="29"/>
      <c r="V4" s="28"/>
      <c r="W4" s="28"/>
      <c r="X4" s="29"/>
      <c r="Y4" s="28"/>
      <c r="Z4" s="89"/>
      <c r="AA4" s="30"/>
      <c r="AB4" s="1"/>
      <c r="AC4" s="31"/>
      <c r="AD4" s="32"/>
      <c r="AE4" s="32"/>
      <c r="AF4" s="31"/>
      <c r="AG4" s="32"/>
      <c r="AH4" s="1"/>
      <c r="AI4" s="32"/>
      <c r="AJ4" s="32"/>
      <c r="AK4" s="32"/>
      <c r="AL4" s="2"/>
      <c r="AM4" s="2"/>
      <c r="AN4" s="2"/>
      <c r="AO4" s="2"/>
      <c r="AP4" s="3"/>
    </row>
    <row r="5" spans="1:42" ht="12" customHeight="1" x14ac:dyDescent="0.25">
      <c r="A5" s="98">
        <v>1</v>
      </c>
      <c r="B5" s="33">
        <f>IF(VLOOKUP(B7,NP,4,FALSE)=0,"",VLOOKUP(B7,NP,4,FALSE))</f>
        <v>62</v>
      </c>
      <c r="C5" s="34" t="str">
        <f>IF(B5="","",CONCATENATE(VLOOKUP(B7,NP,5,FALSE),"  ",VLOOKUP(B7,NP,6,FALSE)))</f>
        <v xml:space="preserve">32-VALERI.R/41-FRIEDMANN.C  </v>
      </c>
      <c r="D5" s="34"/>
      <c r="E5" s="35"/>
      <c r="F5" s="34"/>
      <c r="G5" s="34"/>
      <c r="H5" s="35"/>
      <c r="I5" s="34"/>
      <c r="J5" s="27"/>
      <c r="K5" s="28"/>
      <c r="L5" s="28"/>
      <c r="M5" s="29"/>
      <c r="N5" s="28"/>
      <c r="O5" s="28"/>
      <c r="P5" s="29"/>
      <c r="Q5" s="28"/>
      <c r="R5" s="27"/>
      <c r="S5" s="28"/>
      <c r="T5" s="28"/>
      <c r="U5" s="29"/>
      <c r="V5" s="28"/>
      <c r="W5" s="28"/>
      <c r="X5" s="29"/>
      <c r="Y5" s="28"/>
      <c r="Z5" s="89"/>
      <c r="AA5" s="36" t="s">
        <v>4</v>
      </c>
      <c r="AB5" s="4"/>
      <c r="AC5" s="37"/>
      <c r="AD5" s="38"/>
      <c r="AE5" s="109">
        <f>IF('Liste des parties'!$AH$3&lt;10000,'Date Tournoi'!$B$2,'Liste des parties'!$AH$3)</f>
        <v>46131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10"/>
    </row>
    <row r="6" spans="1:42" ht="12" customHeight="1" x14ac:dyDescent="0.25">
      <c r="A6" s="98"/>
      <c r="B6" s="28"/>
      <c r="C6" s="39" t="str">
        <f>IF(B5="","",CONCATENATE(VLOOKUP(B7,NP,8,FALSE)," pts - ",VLOOKUP(B7,NP,11,FALSE)))</f>
        <v>3334 pts - PPC KERHUONNAIS</v>
      </c>
      <c r="D6" s="39"/>
      <c r="E6" s="40"/>
      <c r="F6" s="39"/>
      <c r="G6" s="39"/>
      <c r="H6" s="40"/>
      <c r="I6" s="39"/>
      <c r="J6" s="66">
        <v>1</v>
      </c>
      <c r="K6" s="28"/>
      <c r="L6" s="28"/>
      <c r="M6" s="29"/>
      <c r="N6" s="28"/>
      <c r="O6" s="28"/>
      <c r="P6" s="29"/>
      <c r="Q6" s="28"/>
      <c r="R6" s="27"/>
      <c r="S6" s="28"/>
      <c r="T6" s="28"/>
      <c r="U6" s="29"/>
      <c r="V6" s="28"/>
      <c r="W6" s="28"/>
      <c r="X6" s="29"/>
      <c r="Y6" s="28"/>
      <c r="Z6" s="89"/>
      <c r="AA6" s="43"/>
      <c r="AB6" s="4"/>
      <c r="AC6" s="37"/>
      <c r="AD6" s="5"/>
      <c r="AE6" s="5"/>
      <c r="AF6" s="13"/>
      <c r="AG6" s="5"/>
      <c r="AH6" s="6"/>
      <c r="AI6" s="44"/>
      <c r="AJ6" s="44"/>
      <c r="AK6" s="44"/>
      <c r="AL6" s="7"/>
      <c r="AM6" s="7"/>
      <c r="AN6" s="7"/>
      <c r="AO6" s="7"/>
      <c r="AP6" s="8"/>
    </row>
    <row r="7" spans="1:42" ht="12" customHeight="1" x14ac:dyDescent="0.25">
      <c r="A7" s="98"/>
      <c r="B7" s="45">
        <v>49</v>
      </c>
      <c r="C7" s="46" t="s">
        <v>5</v>
      </c>
      <c r="D7" s="46"/>
      <c r="E7" s="47" t="str">
        <f>IF(VLOOKUP(B7,NP,32,FALSE)="","",IF(VLOOKUP(B7,NP,32,FALSE)=0,"",VLOOKUP(B7,NP,32,FALSE)))</f>
        <v/>
      </c>
      <c r="F7" s="48" t="str">
        <f>IF(VLOOKUP(B7,NP,33,FALSE)="","",IF(VLOOKUP(B7,NP,34,FALSE)=2,"",VLOOKUP(B7,NP,34,FALSE)))</f>
        <v/>
      </c>
      <c r="G7" s="48"/>
      <c r="H7" s="49" t="str">
        <f>IF(VLOOKUP(B7,NP,33,FALSE)="","",IF(VLOOKUP(B7,NP,33,FALSE)=0,"",VLOOKUP(B7,NP,33,FALSE)))</f>
        <v/>
      </c>
      <c r="I7" s="68"/>
      <c r="J7" s="69">
        <f>IF(VLOOKUP(J10,NP,4,FALSE)=0,"",VLOOKUP(J10,NP,4,FALSE))</f>
        <v>79</v>
      </c>
      <c r="K7" s="34" t="str">
        <f>IF(J7="","",CONCATENATE(VLOOKUP(J10,NP,5,FALSE),"  ",VLOOKUP(J10,NP,6,FALSE)))</f>
        <v xml:space="preserve">72-LE COM.A/78-GUILLOU.K  </v>
      </c>
      <c r="L7" s="34"/>
      <c r="M7" s="35"/>
      <c r="N7" s="34"/>
      <c r="O7" s="34"/>
      <c r="P7" s="35"/>
      <c r="Q7" s="34"/>
      <c r="R7" s="27"/>
      <c r="S7" s="28"/>
      <c r="T7" s="28"/>
      <c r="U7" s="29"/>
      <c r="V7" s="28"/>
      <c r="W7" s="28"/>
      <c r="X7" s="29"/>
      <c r="Y7" s="28"/>
      <c r="Z7" s="89"/>
      <c r="AA7" s="52" t="s">
        <v>6</v>
      </c>
      <c r="AB7" s="4"/>
      <c r="AC7" s="37"/>
      <c r="AD7" s="5"/>
      <c r="AE7" s="105" t="str">
        <f>'Liste des parties'!$AD$2</f>
        <v>FED_Finales Individuelles</v>
      </c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6"/>
    </row>
    <row r="8" spans="1:42" ht="12" customHeight="1" x14ac:dyDescent="0.25">
      <c r="A8" s="98"/>
      <c r="B8" s="28"/>
      <c r="C8" s="53"/>
      <c r="D8" s="53"/>
      <c r="E8" s="54"/>
      <c r="F8" s="53"/>
      <c r="G8" s="53"/>
      <c r="H8" s="54"/>
      <c r="I8" s="53"/>
      <c r="J8" s="43"/>
      <c r="K8" s="56" t="str">
        <f>IF(J7="","",CONCATENATE(VLOOKUP(J10,NP,8,FALSE)," pts - ",VLOOKUP(J10,NP,11,FALSE)))</f>
        <v>2757 pts - SCAER/CORAY TT</v>
      </c>
      <c r="L8" s="56"/>
      <c r="M8" s="57"/>
      <c r="N8" s="56"/>
      <c r="O8" s="56"/>
      <c r="P8" s="57"/>
      <c r="Q8" s="58"/>
      <c r="R8" s="59"/>
      <c r="S8" s="28"/>
      <c r="T8" s="28"/>
      <c r="U8" s="29"/>
      <c r="V8" s="28"/>
      <c r="W8" s="28"/>
      <c r="X8" s="29"/>
      <c r="Y8" s="28"/>
      <c r="Z8" s="89"/>
      <c r="AA8" s="36"/>
      <c r="AB8" s="4"/>
      <c r="AC8" s="37"/>
      <c r="AD8" s="60"/>
      <c r="AE8" s="60"/>
      <c r="AF8" s="37"/>
      <c r="AG8" s="60"/>
      <c r="AH8" s="6"/>
      <c r="AI8" s="60"/>
      <c r="AJ8" s="60"/>
      <c r="AK8" s="60"/>
      <c r="AL8" s="5"/>
      <c r="AM8" s="5"/>
      <c r="AN8" s="5"/>
      <c r="AO8" s="5"/>
      <c r="AP8" s="8"/>
    </row>
    <row r="9" spans="1:42" ht="12" customHeight="1" x14ac:dyDescent="0.25">
      <c r="A9" s="98">
        <v>8</v>
      </c>
      <c r="B9" s="94">
        <f>IF(VLOOKUP(B7,NP,14,FALSE)=0,"",VLOOKUP(B7,NP,14,FALSE))</f>
        <v>79</v>
      </c>
      <c r="C9" s="34" t="str">
        <f>IF(B9="","",CONCATENATE(VLOOKUP(B7,NP,15,FALSE),"  ",VLOOKUP(B7,NP,16,FALSE)))</f>
        <v xml:space="preserve">72-LE COM.A/78-GUILLOU.K  </v>
      </c>
      <c r="D9" s="34"/>
      <c r="E9" s="35"/>
      <c r="F9" s="34"/>
      <c r="G9" s="34"/>
      <c r="H9" s="35"/>
      <c r="I9" s="34"/>
      <c r="J9" s="59"/>
      <c r="K9" s="6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63"/>
      <c r="M9" s="64"/>
      <c r="N9" s="63"/>
      <c r="O9" s="63"/>
      <c r="P9" s="64"/>
      <c r="Q9" s="65"/>
      <c r="R9" s="66">
        <v>1</v>
      </c>
      <c r="S9" s="28"/>
      <c r="T9" s="28"/>
      <c r="U9" s="29"/>
      <c r="V9" s="28"/>
      <c r="W9" s="28"/>
      <c r="X9" s="29"/>
      <c r="Y9" s="28"/>
      <c r="Z9" s="89"/>
      <c r="AA9" s="36" t="s">
        <v>7</v>
      </c>
      <c r="AB9" s="6"/>
      <c r="AC9" s="12"/>
      <c r="AD9" s="7"/>
      <c r="AE9" s="107" t="str">
        <f>'Liste des parties'!$AE$2</f>
        <v>Doubles Messieurs 11 à 16 - T1 - GR1</v>
      </c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8"/>
    </row>
    <row r="10" spans="1:42" ht="12" customHeight="1" x14ac:dyDescent="0.25">
      <c r="A10" s="98"/>
      <c r="B10" s="27"/>
      <c r="C10" s="39" t="str">
        <f>IF(B9="","",CONCATENATE(VLOOKUP(B7,NP,18,FALSE)," pts - ",VLOOKUP(B7,NP,21,FALSE)))</f>
        <v>2757 pts - SCAER/CORAY TT</v>
      </c>
      <c r="D10" s="39"/>
      <c r="E10" s="40"/>
      <c r="F10" s="39"/>
      <c r="G10" s="39"/>
      <c r="H10" s="40"/>
      <c r="I10" s="39"/>
      <c r="J10" s="67">
        <v>57</v>
      </c>
      <c r="K10" s="46" t="s">
        <v>5</v>
      </c>
      <c r="L10" s="46"/>
      <c r="M10" s="47" t="str">
        <f>IF(VLOOKUP(J10,NP,32,FALSE)="","",IF(VLOOKUP(J10,NP,32,FALSE)=0,"",VLOOKUP(J10,NP,32,FALSE)))</f>
        <v/>
      </c>
      <c r="N10" s="48" t="str">
        <f>IF(VLOOKUP(J10,NP,33,FALSE)="","",IF(VLOOKUP(J10,NP,34,FALSE)=2,"",VLOOKUP(J10,NP,34,FALSE)))</f>
        <v/>
      </c>
      <c r="O10" s="48"/>
      <c r="P10" s="49" t="str">
        <f>IF(VLOOKUP(J10,NP,33,FALSE)="","",IF(VLOOKUP(J10,NP,33,FALSE)=0,"",VLOOKUP(J10,NP,33,FALSE)))</f>
        <v/>
      </c>
      <c r="Q10" s="68"/>
      <c r="R10" s="69">
        <f>IF(VLOOKUP(R16,NP,4,FALSE)=0,"",VLOOKUP(R16,NP,4,FALSE))</f>
        <v>79</v>
      </c>
      <c r="S10" s="34" t="str">
        <f>IF(R10="","",CONCATENATE(VLOOKUP(R16,NP,5,FALSE),"  ",VLOOKUP(R16,NP,6,FALSE)))</f>
        <v xml:space="preserve">72-LE COM.A/78-GUILLOU.K  </v>
      </c>
      <c r="T10" s="34"/>
      <c r="U10" s="35"/>
      <c r="V10" s="34"/>
      <c r="W10" s="34"/>
      <c r="X10" s="35"/>
      <c r="Y10" s="34"/>
      <c r="Z10" s="27"/>
      <c r="AA10" s="70"/>
      <c r="AB10" s="9"/>
      <c r="AC10" s="71"/>
      <c r="AD10" s="72"/>
      <c r="AE10" s="72"/>
      <c r="AF10" s="71"/>
      <c r="AG10" s="72"/>
      <c r="AH10" s="9"/>
      <c r="AI10" s="72"/>
      <c r="AJ10" s="72"/>
      <c r="AK10" s="72"/>
      <c r="AL10" s="10"/>
      <c r="AM10" s="10"/>
      <c r="AN10" s="10"/>
      <c r="AO10" s="10"/>
      <c r="AP10" s="11"/>
    </row>
    <row r="11" spans="1:42" ht="12" customHeight="1" x14ac:dyDescent="0.25">
      <c r="A11" s="98">
        <v>9</v>
      </c>
      <c r="B11" s="33">
        <f>IF(VLOOKUP(B13,NP,4,FALSE)=0,"",VLOOKUP(B13,NP,4,FALSE))</f>
        <v>86</v>
      </c>
      <c r="C11" s="34" t="str">
        <f>IF(B11="","",CONCATENATE(VLOOKUP(B13,NP,5,FALSE),"  ",VLOOKUP(B13,NP,6,FALSE)))</f>
        <v xml:space="preserve">90-UGUEN.K/84-HORNEZ.N  </v>
      </c>
      <c r="D11" s="34"/>
      <c r="E11" s="35"/>
      <c r="F11" s="34"/>
      <c r="G11" s="34"/>
      <c r="H11" s="35"/>
      <c r="I11" s="34"/>
      <c r="J11" s="27"/>
      <c r="K11" s="53"/>
      <c r="L11" s="53"/>
      <c r="M11" s="54"/>
      <c r="N11" s="53"/>
      <c r="O11" s="53"/>
      <c r="P11" s="54"/>
      <c r="Q11" s="53"/>
      <c r="R11" s="43"/>
      <c r="S11" s="56" t="str">
        <f>IF(R10="","",CONCATENATE(VLOOKUP(R16,NP,8,FALSE)," pts - ",VLOOKUP(R16,NP,11,FALSE)))</f>
        <v>2757 pts - SCAER/CORAY TT</v>
      </c>
      <c r="T11" s="56"/>
      <c r="U11" s="57"/>
      <c r="V11" s="56"/>
      <c r="W11" s="56"/>
      <c r="X11" s="57"/>
      <c r="Y11" s="58"/>
      <c r="Z11" s="59"/>
      <c r="AA11" s="28"/>
      <c r="AB11" s="28"/>
      <c r="AC11" s="29"/>
      <c r="AD11" s="28"/>
      <c r="AE11" s="28"/>
      <c r="AF11" s="29"/>
      <c r="AG11" s="28"/>
    </row>
    <row r="12" spans="1:42" ht="12" customHeight="1" x14ac:dyDescent="0.25">
      <c r="A12" s="98"/>
      <c r="B12" s="28"/>
      <c r="C12" s="39" t="str">
        <f>IF(B11="","",CONCATENATE(VLOOKUP(B13,NP,8,FALSE)," pts - ",VLOOKUP(B13,NP,11,FALSE)))</f>
        <v>2608 pts - PC PLABENNEC</v>
      </c>
      <c r="D12" s="39"/>
      <c r="E12" s="40"/>
      <c r="F12" s="39"/>
      <c r="G12" s="39"/>
      <c r="H12" s="40"/>
      <c r="I12" s="39"/>
      <c r="J12" s="59"/>
      <c r="K12" s="53"/>
      <c r="L12" s="53"/>
      <c r="M12" s="54"/>
      <c r="N12" s="53"/>
      <c r="O12" s="53"/>
      <c r="P12" s="54"/>
      <c r="Q12" s="53"/>
      <c r="R12" s="59"/>
      <c r="S12" s="6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63"/>
      <c r="U12" s="64"/>
      <c r="V12" s="63"/>
      <c r="W12" s="63"/>
      <c r="X12" s="64"/>
      <c r="Y12" s="63"/>
      <c r="Z12" s="59"/>
      <c r="AA12" s="28"/>
      <c r="AB12" s="28"/>
      <c r="AC12" s="29"/>
      <c r="AD12" s="28"/>
      <c r="AE12" s="28"/>
      <c r="AF12" s="29"/>
      <c r="AG12" s="28"/>
    </row>
    <row r="13" spans="1:42" ht="12" customHeight="1" x14ac:dyDescent="0.25">
      <c r="A13" s="98"/>
      <c r="B13" s="45">
        <v>50</v>
      </c>
      <c r="C13" s="46" t="s">
        <v>5</v>
      </c>
      <c r="D13" s="46"/>
      <c r="E13" s="47" t="str">
        <f>IF(VLOOKUP(B13,NP,32,FALSE)="","",IF(VLOOKUP(B13,NP,32,FALSE)=0,"",VLOOKUP(B13,NP,32,FALSE)))</f>
        <v/>
      </c>
      <c r="F13" s="48" t="str">
        <f>IF(VLOOKUP(B13,NP,33,FALSE)="","",IF(VLOOKUP(B13,NP,34,FALSE)=2,"",VLOOKUP(B13,NP,34,FALSE)))</f>
        <v/>
      </c>
      <c r="G13" s="48"/>
      <c r="H13" s="49" t="str">
        <f>IF(VLOOKUP(B13,NP,33,FALSE)="","",IF(VLOOKUP(B13,NP,33,FALSE)=0,"",VLOOKUP(B13,NP,33,FALSE)))</f>
        <v/>
      </c>
      <c r="I13" s="68"/>
      <c r="J13" s="69">
        <f>IF(VLOOKUP(J10,NP,14,FALSE)=0,"",VLOOKUP(J10,NP,14,FALSE))</f>
        <v>70</v>
      </c>
      <c r="K13" s="34" t="str">
        <f>IF(J13="","",CONCATENATE(VLOOKUP(J10,NP,15,FALSE),"  ",VLOOKUP(J10,NP,16,FALSE)))</f>
        <v xml:space="preserve">80-LE PAGE.F/37-RAPHALEN.F  </v>
      </c>
      <c r="L13" s="34"/>
      <c r="M13" s="35"/>
      <c r="N13" s="34"/>
      <c r="O13" s="34"/>
      <c r="P13" s="35"/>
      <c r="Q13" s="73"/>
      <c r="R13" s="59"/>
      <c r="S13" s="28"/>
      <c r="T13" s="28"/>
      <c r="U13" s="29"/>
      <c r="V13" s="28"/>
      <c r="W13" s="28"/>
      <c r="X13" s="29"/>
      <c r="Y13" s="74"/>
      <c r="Z13" s="27"/>
      <c r="AA13" s="28"/>
      <c r="AB13" s="28"/>
      <c r="AC13" s="29"/>
      <c r="AD13" s="28"/>
      <c r="AE13" s="28"/>
      <c r="AF13" s="29"/>
      <c r="AG13" s="28"/>
    </row>
    <row r="14" spans="1:42" ht="12" customHeight="1" x14ac:dyDescent="0.25">
      <c r="A14" s="98"/>
      <c r="B14" s="28"/>
      <c r="C14" s="53"/>
      <c r="D14" s="53"/>
      <c r="E14" s="54"/>
      <c r="F14" s="53"/>
      <c r="G14" s="53"/>
      <c r="H14" s="54"/>
      <c r="I14" s="53"/>
      <c r="J14" s="66">
        <v>16</v>
      </c>
      <c r="K14" s="56" t="str">
        <f>IF(J13="","",CONCATENATE(VLOOKUP(J10,NP,18,FALSE)," pts - ",VLOOKUP(J10,NP,21,FALSE)))</f>
        <v>3004 pts - RP FOUESNANT</v>
      </c>
      <c r="L14" s="56"/>
      <c r="M14" s="57"/>
      <c r="N14" s="56"/>
      <c r="O14" s="56"/>
      <c r="P14" s="57"/>
      <c r="Q14" s="56"/>
      <c r="R14" s="27"/>
      <c r="S14" s="28"/>
      <c r="T14" s="28"/>
      <c r="U14" s="29"/>
      <c r="V14" s="28"/>
      <c r="W14" s="28"/>
      <c r="X14" s="29"/>
      <c r="Y14" s="74"/>
      <c r="Z14" s="27"/>
      <c r="AA14" s="28"/>
      <c r="AB14" s="28"/>
      <c r="AC14" s="29"/>
      <c r="AD14" s="28"/>
      <c r="AE14" s="28"/>
      <c r="AF14" s="29"/>
      <c r="AG14" s="28"/>
    </row>
    <row r="15" spans="1:42" ht="12" customHeight="1" x14ac:dyDescent="0.25">
      <c r="A15" s="98">
        <v>16</v>
      </c>
      <c r="B15" s="33">
        <f>IF(VLOOKUP(B13,NP,14,FALSE)=0,"",VLOOKUP(B13,NP,14,FALSE))</f>
        <v>70</v>
      </c>
      <c r="C15" s="34" t="str">
        <f>IF(B15="","",CONCATENATE(VLOOKUP(B13,NP,15,FALSE),"  ",VLOOKUP(B13,NP,16,FALSE)))</f>
        <v xml:space="preserve">80-LE PAGE.F/37-RAPHALEN.F  </v>
      </c>
      <c r="D15" s="34"/>
      <c r="E15" s="35"/>
      <c r="F15" s="34"/>
      <c r="G15" s="34"/>
      <c r="H15" s="35"/>
      <c r="I15" s="34"/>
      <c r="J15" s="59"/>
      <c r="K15" s="6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63"/>
      <c r="M15" s="64"/>
      <c r="N15" s="63"/>
      <c r="O15" s="63"/>
      <c r="P15" s="64"/>
      <c r="Q15" s="63"/>
      <c r="R15" s="62"/>
      <c r="S15" s="28"/>
      <c r="T15" s="28"/>
      <c r="U15" s="29"/>
      <c r="V15" s="28"/>
      <c r="W15" s="28"/>
      <c r="X15" s="29"/>
      <c r="Y15" s="74"/>
      <c r="Z15" s="66">
        <v>1</v>
      </c>
      <c r="AA15" s="28"/>
      <c r="AB15" s="28"/>
      <c r="AC15" s="29"/>
      <c r="AD15" s="28"/>
      <c r="AE15" s="28"/>
      <c r="AF15" s="29"/>
      <c r="AG15" s="28"/>
    </row>
    <row r="16" spans="1:42" ht="12" customHeight="1" x14ac:dyDescent="0.25">
      <c r="A16" s="98"/>
      <c r="B16" s="27"/>
      <c r="C16" s="39" t="str">
        <f>IF(B15="","",CONCATENATE(VLOOKUP(B13,NP,18,FALSE)," pts - ",VLOOKUP(B13,NP,21,FALSE)))</f>
        <v>3004 pts - RP FOUESNANT</v>
      </c>
      <c r="D16" s="39"/>
      <c r="E16" s="40"/>
      <c r="F16" s="39"/>
      <c r="G16" s="39"/>
      <c r="H16" s="40"/>
      <c r="I16" s="39"/>
      <c r="J16" s="27"/>
      <c r="K16" s="28"/>
      <c r="L16" s="28"/>
      <c r="M16" s="29"/>
      <c r="N16" s="28"/>
      <c r="O16" s="28"/>
      <c r="P16" s="29"/>
      <c r="Q16" s="28"/>
      <c r="R16" s="67">
        <v>61</v>
      </c>
      <c r="S16" s="46" t="s">
        <v>5</v>
      </c>
      <c r="T16" s="46"/>
      <c r="U16" s="47" t="str">
        <f>IF(VLOOKUP(R16,NP,32,FALSE)="","",IF(VLOOKUP(R16,NP,32,FALSE)=0,"",VLOOKUP(R16,NP,32,FALSE)))</f>
        <v/>
      </c>
      <c r="V16" s="48" t="str">
        <f>IF(VLOOKUP(R16,NP,33,FALSE)="","",IF(VLOOKUP(R16,NP,34,FALSE)=2,"",VLOOKUP(R16,NP,34,FALSE)))</f>
        <v/>
      </c>
      <c r="W16" s="48"/>
      <c r="X16" s="49" t="str">
        <f>IF(VLOOKUP(R16,NP,33,FALSE)="","",IF(VLOOKUP(R16,NP,33,FALSE)=0,"",VLOOKUP(R16,NP,33,FALSE)))</f>
        <v/>
      </c>
      <c r="Y16" s="68"/>
      <c r="Z16" s="69">
        <f>IF(VLOOKUP(Z28,NP,4,FALSE)=0,"",VLOOKUP(Z28,NP,4,FALSE))</f>
        <v>79</v>
      </c>
      <c r="AA16" s="34" t="str">
        <f>IF(Z16="","",CONCATENATE(VLOOKUP(Z28,NP,5,FALSE),"  ",VLOOKUP(Z28,NP,6,FALSE)))</f>
        <v xml:space="preserve">72-LE COM.A/78-GUILLOU.K  </v>
      </c>
      <c r="AB16" s="34"/>
      <c r="AC16" s="35"/>
      <c r="AD16" s="34"/>
      <c r="AE16" s="34"/>
      <c r="AF16" s="35"/>
      <c r="AG16" s="34"/>
      <c r="AH16" s="27"/>
      <c r="AI16" s="28"/>
      <c r="AJ16" s="28"/>
      <c r="AK16" s="28"/>
      <c r="AL16" s="28"/>
      <c r="AM16" s="28"/>
      <c r="AN16" s="28"/>
      <c r="AO16" s="28"/>
    </row>
    <row r="17" spans="1:42" ht="12" customHeight="1" x14ac:dyDescent="0.25">
      <c r="A17" s="98">
        <v>17</v>
      </c>
      <c r="B17" s="33">
        <f>IF(VLOOKUP(B19,NP,4,FALSE)=0,"",VLOOKUP(B19,NP,4,FALSE))</f>
        <v>67</v>
      </c>
      <c r="C17" s="34" t="str">
        <f>IF(B17="","",CONCATENATE(VLOOKUP(B19,NP,5,FALSE),"  ",VLOOKUP(B19,NP,6,FALSE)))</f>
        <v xml:space="preserve">31-RAPHALEN.A/59-PLANTEC.E  </v>
      </c>
      <c r="D17" s="34"/>
      <c r="E17" s="35"/>
      <c r="F17" s="34"/>
      <c r="G17" s="34"/>
      <c r="H17" s="35"/>
      <c r="I17" s="34"/>
      <c r="J17" s="27"/>
      <c r="K17" s="28"/>
      <c r="L17" s="28"/>
      <c r="M17" s="29"/>
      <c r="N17" s="28"/>
      <c r="O17" s="28"/>
      <c r="P17" s="29"/>
      <c r="Q17" s="28"/>
      <c r="R17" s="27"/>
      <c r="S17" s="28"/>
      <c r="T17" s="28"/>
      <c r="U17" s="29"/>
      <c r="V17" s="28"/>
      <c r="W17" s="28"/>
      <c r="X17" s="29"/>
      <c r="Y17" s="74"/>
      <c r="Z17" s="43"/>
      <c r="AA17" s="56" t="str">
        <f>IF(Z16="","",CONCATENATE(VLOOKUP(Z28,NP,8,FALSE)," pts - ",VLOOKUP(Z28,NP,11,FALSE)))</f>
        <v>2757 pts - SCAER/CORAY TT</v>
      </c>
      <c r="AB17" s="56"/>
      <c r="AC17" s="57"/>
      <c r="AD17" s="56"/>
      <c r="AE17" s="56"/>
      <c r="AF17" s="57"/>
      <c r="AG17" s="58"/>
      <c r="AH17" s="59"/>
      <c r="AI17" s="28"/>
      <c r="AJ17" s="28"/>
      <c r="AK17" s="28"/>
      <c r="AL17" s="28"/>
      <c r="AM17" s="28"/>
      <c r="AN17" s="28"/>
      <c r="AO17" s="28"/>
    </row>
    <row r="18" spans="1:42" ht="12" customHeight="1" x14ac:dyDescent="0.25">
      <c r="A18" s="98"/>
      <c r="B18" s="28"/>
      <c r="C18" s="39" t="str">
        <f>IF(B17="","",CONCATENATE(VLOOKUP(B19,NP,8,FALSE)," pts - ",VLOOKUP(B19,NP,11,FALSE)))</f>
        <v>3173 pts - RC BRIEC DE L ODET</v>
      </c>
      <c r="D18" s="39"/>
      <c r="E18" s="40"/>
      <c r="F18" s="39"/>
      <c r="G18" s="39"/>
      <c r="H18" s="40"/>
      <c r="I18" s="39"/>
      <c r="J18" s="66">
        <v>17</v>
      </c>
      <c r="K18" s="28"/>
      <c r="L18" s="28"/>
      <c r="M18" s="29"/>
      <c r="N18" s="28"/>
      <c r="O18" s="28"/>
      <c r="P18" s="29"/>
      <c r="Q18" s="28"/>
      <c r="R18" s="27"/>
      <c r="S18" s="28"/>
      <c r="T18" s="28"/>
      <c r="U18" s="29"/>
      <c r="V18" s="28"/>
      <c r="W18" s="28"/>
      <c r="X18" s="29"/>
      <c r="Y18" s="74"/>
      <c r="Z18" s="59"/>
      <c r="AA18" s="6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63"/>
      <c r="AC18" s="64"/>
      <c r="AD18" s="63"/>
      <c r="AE18" s="63"/>
      <c r="AF18" s="64"/>
      <c r="AG18" s="63"/>
      <c r="AH18" s="59"/>
      <c r="AI18" s="28"/>
      <c r="AJ18" s="28"/>
      <c r="AK18" s="28"/>
      <c r="AL18" s="28"/>
      <c r="AM18" s="28"/>
      <c r="AN18" s="28"/>
      <c r="AO18" s="28"/>
    </row>
    <row r="19" spans="1:42" ht="12" customHeight="1" x14ac:dyDescent="0.25">
      <c r="A19" s="98"/>
      <c r="B19" s="45">
        <v>51</v>
      </c>
      <c r="C19" s="46" t="s">
        <v>5</v>
      </c>
      <c r="D19" s="46"/>
      <c r="E19" s="47" t="str">
        <f>IF(VLOOKUP(B19,NP,32,FALSE)="","",IF(VLOOKUP(B19,NP,32,FALSE)=0,"",VLOOKUP(B19,NP,32,FALSE)))</f>
        <v/>
      </c>
      <c r="F19" s="48" t="str">
        <f>IF(VLOOKUP(B19,NP,33,FALSE)="","",IF(VLOOKUP(B19,NP,34,FALSE)=2,"",VLOOKUP(B19,NP,34,FALSE)))</f>
        <v/>
      </c>
      <c r="G19" s="48"/>
      <c r="H19" s="49" t="str">
        <f>IF(VLOOKUP(B19,NP,33,FALSE)="","",IF(VLOOKUP(B19,NP,33,FALSE)=0,"",VLOOKUP(B19,NP,33,FALSE)))</f>
        <v/>
      </c>
      <c r="I19" s="68"/>
      <c r="J19" s="69">
        <f>IF(VLOOKUP(J22,NP,4,FALSE)=0,"",VLOOKUP(J22,NP,4,FALSE))</f>
        <v>75</v>
      </c>
      <c r="K19" s="34" t="str">
        <f>IF(J19="","",CONCATENATE(VLOOKUP(J22,NP,5,FALSE),"  ",VLOOKUP(J22,NP,6,FALSE)))</f>
        <v xml:space="preserve">54-LE HELLOCO.T/88-CORNU.J  </v>
      </c>
      <c r="L19" s="34"/>
      <c r="M19" s="35"/>
      <c r="N19" s="34"/>
      <c r="O19" s="34"/>
      <c r="P19" s="35"/>
      <c r="Q19" s="34"/>
      <c r="R19" s="27"/>
      <c r="S19" s="28"/>
      <c r="T19" s="28"/>
      <c r="U19" s="29"/>
      <c r="V19" s="28"/>
      <c r="W19" s="28"/>
      <c r="X19" s="29"/>
      <c r="Y19" s="74"/>
      <c r="Z19" s="27"/>
      <c r="AA19" s="28"/>
      <c r="AB19" s="28"/>
      <c r="AC19" s="29"/>
      <c r="AD19" s="28"/>
      <c r="AE19" s="28"/>
      <c r="AF19" s="29"/>
      <c r="AG19" s="74"/>
      <c r="AH19" s="27"/>
      <c r="AI19" s="28"/>
      <c r="AJ19" s="28"/>
      <c r="AK19" s="28"/>
      <c r="AL19" s="28"/>
      <c r="AM19" s="28"/>
      <c r="AN19" s="28"/>
      <c r="AO19" s="28"/>
    </row>
    <row r="20" spans="1:42" ht="12" customHeight="1" x14ac:dyDescent="0.25">
      <c r="A20" s="98"/>
      <c r="B20" s="28"/>
      <c r="C20" s="53"/>
      <c r="D20" s="53"/>
      <c r="E20" s="54"/>
      <c r="F20" s="53"/>
      <c r="G20" s="53"/>
      <c r="H20" s="54"/>
      <c r="I20" s="53"/>
      <c r="J20" s="43"/>
      <c r="K20" s="56" t="str">
        <f>IF(J19="","",CONCATENATE(VLOOKUP(J22,NP,8,FALSE)," pts - ",VLOOKUP(J22,NP,11,FALSE)))</f>
        <v>2834 pts - GDR GUIPAVAS</v>
      </c>
      <c r="L20" s="56"/>
      <c r="M20" s="57"/>
      <c r="N20" s="56"/>
      <c r="O20" s="56"/>
      <c r="P20" s="57"/>
      <c r="Q20" s="58"/>
      <c r="R20" s="59"/>
      <c r="S20" s="28"/>
      <c r="T20" s="28"/>
      <c r="U20" s="29"/>
      <c r="V20" s="28"/>
      <c r="W20" s="28"/>
      <c r="X20" s="29"/>
      <c r="Y20" s="74"/>
      <c r="Z20" s="27"/>
      <c r="AA20" s="28"/>
      <c r="AB20" s="28"/>
      <c r="AC20" s="29"/>
      <c r="AD20" s="28"/>
      <c r="AE20" s="28"/>
      <c r="AF20" s="29"/>
      <c r="AG20" s="74"/>
      <c r="AH20" s="27"/>
      <c r="AI20" s="28"/>
      <c r="AJ20" s="28"/>
      <c r="AK20" s="28"/>
      <c r="AL20" s="28"/>
      <c r="AM20" s="28"/>
      <c r="AN20" s="28"/>
      <c r="AO20" s="28"/>
    </row>
    <row r="21" spans="1:42" ht="12" customHeight="1" x14ac:dyDescent="0.25">
      <c r="A21" s="98">
        <v>24</v>
      </c>
      <c r="B21" s="33">
        <f>IF(VLOOKUP(B19,NP,14,FALSE)=0,"",VLOOKUP(B19,NP,14,FALSE))</f>
        <v>75</v>
      </c>
      <c r="C21" s="34" t="str">
        <f>IF(B21="","",CONCATENATE(VLOOKUP(B19,NP,15,FALSE),"  ",VLOOKUP(B19,NP,16,FALSE)))</f>
        <v xml:space="preserve">54-LE HELLOCO.T/88-CORNU.J  </v>
      </c>
      <c r="D21" s="34"/>
      <c r="E21" s="35"/>
      <c r="F21" s="34"/>
      <c r="G21" s="34"/>
      <c r="H21" s="35"/>
      <c r="I21" s="34"/>
      <c r="J21" s="95"/>
      <c r="K21" s="6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63"/>
      <c r="M21" s="64"/>
      <c r="N21" s="63"/>
      <c r="O21" s="63"/>
      <c r="P21" s="64"/>
      <c r="Q21" s="65"/>
      <c r="R21" s="59"/>
      <c r="S21" s="26"/>
      <c r="T21" s="26"/>
      <c r="U21" s="75"/>
      <c r="V21" s="26"/>
      <c r="W21" s="26"/>
      <c r="X21" s="75"/>
      <c r="Y21" s="74"/>
      <c r="Z21" s="27"/>
      <c r="AA21" s="28"/>
      <c r="AB21" s="28"/>
      <c r="AC21" s="29"/>
      <c r="AD21" s="28"/>
      <c r="AE21" s="28"/>
      <c r="AF21" s="29"/>
      <c r="AG21" s="74"/>
      <c r="AH21" s="27"/>
      <c r="AI21" s="28"/>
      <c r="AJ21" s="28"/>
      <c r="AK21" s="28"/>
      <c r="AL21" s="28"/>
      <c r="AM21" s="28"/>
      <c r="AN21" s="28"/>
      <c r="AO21" s="28"/>
    </row>
    <row r="22" spans="1:42" ht="12" customHeight="1" x14ac:dyDescent="0.25">
      <c r="A22" s="98"/>
      <c r="B22" s="27"/>
      <c r="C22" s="39" t="str">
        <f>IF(B21="","",CONCATENATE(VLOOKUP(B19,NP,18,FALSE)," pts - ",VLOOKUP(B19,NP,21,FALSE)))</f>
        <v>2834 pts - GDR GUIPAVAS</v>
      </c>
      <c r="D22" s="39"/>
      <c r="E22" s="40"/>
      <c r="F22" s="39"/>
      <c r="G22" s="39"/>
      <c r="H22" s="40"/>
      <c r="I22" s="39"/>
      <c r="J22" s="67">
        <v>58</v>
      </c>
      <c r="K22" s="46" t="s">
        <v>5</v>
      </c>
      <c r="L22" s="46"/>
      <c r="M22" s="47" t="str">
        <f>IF(VLOOKUP(J22,NP,32,FALSE)="","",IF(VLOOKUP(J22,NP,32,FALSE)=0,"",VLOOKUP(J22,NP,32,FALSE)))</f>
        <v/>
      </c>
      <c r="N22" s="48" t="str">
        <f>IF(VLOOKUP(J22,NP,33,FALSE)="","",IF(VLOOKUP(J22,NP,34,FALSE)=2,"",VLOOKUP(J22,NP,34,FALSE)))</f>
        <v/>
      </c>
      <c r="O22" s="48"/>
      <c r="P22" s="49" t="str">
        <f>IF(VLOOKUP(J22,NP,33,FALSE)="","",IF(VLOOKUP(J22,NP,33,FALSE)=0,"",VLOOKUP(J22,NP,33,FALSE)))</f>
        <v/>
      </c>
      <c r="Q22" s="68"/>
      <c r="R22" s="69">
        <f>IF(VLOOKUP(R16,NP,14,FALSE)=0,"",VLOOKUP(R16,NP,14,FALSE))</f>
        <v>75</v>
      </c>
      <c r="S22" s="34" t="str">
        <f>IF(R22="","",CONCATENATE(VLOOKUP(R16,NP,15,FALSE),"  ",VLOOKUP(R16,NP,16,FALSE)))</f>
        <v xml:space="preserve">54-LE HELLOCO.T/88-CORNU.J  </v>
      </c>
      <c r="T22" s="34"/>
      <c r="U22" s="35"/>
      <c r="V22" s="34"/>
      <c r="W22" s="34"/>
      <c r="X22" s="35"/>
      <c r="Y22" s="73"/>
      <c r="Z22" s="59"/>
      <c r="AA22" s="28"/>
      <c r="AB22" s="28"/>
      <c r="AC22" s="29"/>
      <c r="AD22" s="28"/>
      <c r="AE22" s="28"/>
      <c r="AF22" s="29"/>
      <c r="AG22" s="74"/>
      <c r="AH22" s="27"/>
      <c r="AI22" s="28"/>
      <c r="AJ22" s="28"/>
      <c r="AK22" s="28"/>
      <c r="AL22" s="28"/>
      <c r="AM22" s="28"/>
      <c r="AN22" s="28"/>
      <c r="AO22" s="28"/>
    </row>
    <row r="23" spans="1:42" ht="12" customHeight="1" x14ac:dyDescent="0.25">
      <c r="A23" s="98">
        <v>25</v>
      </c>
      <c r="B23" s="33">
        <f>IF(VLOOKUP(B25,NP,4,FALSE)=0,"",VLOOKUP(B25,NP,4,FALSE))</f>
        <v>82</v>
      </c>
      <c r="C23" s="34" t="str">
        <f>IF(B23="","",CONCATENATE(VLOOKUP(B25,NP,5,FALSE),"  ",VLOOKUP(B25,NP,6,FALSE)))</f>
        <v xml:space="preserve">64-SIMON.A/95-RANNOU.S  </v>
      </c>
      <c r="D23" s="34"/>
      <c r="E23" s="35"/>
      <c r="F23" s="34"/>
      <c r="G23" s="34"/>
      <c r="H23" s="35"/>
      <c r="I23" s="34"/>
      <c r="J23" s="27"/>
      <c r="K23" s="53"/>
      <c r="L23" s="53"/>
      <c r="M23" s="54"/>
      <c r="N23" s="53"/>
      <c r="O23" s="53"/>
      <c r="P23" s="54"/>
      <c r="Q23" s="53"/>
      <c r="R23" s="66">
        <v>32</v>
      </c>
      <c r="S23" s="56" t="str">
        <f>IF(R22="","",CONCATENATE(VLOOKUP(R16,NP,18,FALSE)," pts - ",VLOOKUP(R16,NP,21,FALSE)))</f>
        <v>2834 pts - GDR GUIPAVAS</v>
      </c>
      <c r="T23" s="56"/>
      <c r="U23" s="57"/>
      <c r="V23" s="56"/>
      <c r="W23" s="56"/>
      <c r="X23" s="57"/>
      <c r="Y23" s="56"/>
      <c r="Z23" s="27"/>
      <c r="AA23" s="28"/>
      <c r="AB23" s="28"/>
      <c r="AC23" s="29"/>
      <c r="AD23" s="28"/>
      <c r="AE23" s="28"/>
      <c r="AF23" s="29"/>
      <c r="AG23" s="74"/>
      <c r="AH23" s="27"/>
      <c r="AI23" s="28"/>
      <c r="AJ23" s="28"/>
      <c r="AK23" s="28"/>
      <c r="AL23" s="28"/>
      <c r="AM23" s="28"/>
      <c r="AN23" s="28"/>
      <c r="AO23" s="28"/>
    </row>
    <row r="24" spans="1:42" ht="12" customHeight="1" x14ac:dyDescent="0.25">
      <c r="A24" s="98"/>
      <c r="B24" s="28"/>
      <c r="C24" s="39" t="str">
        <f>IF(B23="","",CONCATENATE(VLOOKUP(B25,NP,8,FALSE)," pts - ",VLOOKUP(B25,NP,11,FALSE)))</f>
        <v>2703 pts - TTC BREST RECOUVRANCE</v>
      </c>
      <c r="D24" s="39"/>
      <c r="E24" s="40"/>
      <c r="F24" s="39"/>
      <c r="G24" s="39"/>
      <c r="H24" s="40"/>
      <c r="I24" s="39"/>
      <c r="J24" s="59"/>
      <c r="K24" s="53"/>
      <c r="L24" s="53"/>
      <c r="M24" s="54"/>
      <c r="N24" s="53"/>
      <c r="O24" s="53"/>
      <c r="P24" s="54"/>
      <c r="Q24" s="53"/>
      <c r="R24" s="59"/>
      <c r="S24" s="6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63"/>
      <c r="U24" s="64"/>
      <c r="V24" s="63"/>
      <c r="W24" s="63"/>
      <c r="X24" s="64"/>
      <c r="Y24" s="63"/>
      <c r="Z24" s="62"/>
      <c r="AA24" s="28"/>
      <c r="AB24" s="28"/>
      <c r="AC24" s="29"/>
      <c r="AD24" s="28"/>
      <c r="AE24" s="28"/>
      <c r="AF24" s="29"/>
      <c r="AG24" s="74"/>
      <c r="AH24" s="27"/>
      <c r="AI24" s="28"/>
      <c r="AJ24" s="28"/>
      <c r="AK24" s="28"/>
      <c r="AL24" s="28"/>
      <c r="AM24" s="28"/>
      <c r="AN24" s="28"/>
      <c r="AO24" s="28"/>
    </row>
    <row r="25" spans="1:42" ht="12" customHeight="1" x14ac:dyDescent="0.25">
      <c r="A25" s="98"/>
      <c r="B25" s="45">
        <v>52</v>
      </c>
      <c r="C25" s="46" t="s">
        <v>5</v>
      </c>
      <c r="D25" s="46"/>
      <c r="E25" s="47" t="str">
        <f>IF(VLOOKUP(B25,NP,32,FALSE)="","",IF(VLOOKUP(B25,NP,32,FALSE)=0,"",VLOOKUP(B25,NP,32,FALSE)))</f>
        <v/>
      </c>
      <c r="F25" s="48" t="str">
        <f>IF(VLOOKUP(B25,NP,33,FALSE)="","",IF(VLOOKUP(B25,NP,34,FALSE)=2,"",VLOOKUP(B25,NP,34,FALSE)))</f>
        <v/>
      </c>
      <c r="G25" s="48"/>
      <c r="H25" s="49" t="str">
        <f>IF(VLOOKUP(B25,NP,33,FALSE)="","",IF(VLOOKUP(B25,NP,33,FALSE)=0,"",VLOOKUP(B25,NP,33,FALSE)))</f>
        <v/>
      </c>
      <c r="I25" s="68"/>
      <c r="J25" s="69">
        <f>IF(VLOOKUP(J22,NP,14,FALSE)=0,"",VLOOKUP(J22,NP,14,FALSE))</f>
        <v>82</v>
      </c>
      <c r="K25" s="34" t="str">
        <f>IF(J25="","",CONCATENATE(VLOOKUP(J22,NP,15,FALSE),"  ",VLOOKUP(J22,NP,16,FALSE)))</f>
        <v xml:space="preserve">64-SIMON.A/95-RANNOU.S  </v>
      </c>
      <c r="L25" s="34"/>
      <c r="M25" s="35"/>
      <c r="N25" s="34"/>
      <c r="O25" s="34"/>
      <c r="P25" s="35"/>
      <c r="Q25" s="73"/>
      <c r="R25" s="59"/>
      <c r="S25" s="28"/>
      <c r="T25" s="28"/>
      <c r="U25" s="29"/>
      <c r="V25" s="28"/>
      <c r="W25" s="28"/>
      <c r="X25" s="29"/>
      <c r="Y25" s="28"/>
      <c r="Z25" s="27"/>
      <c r="AA25" s="28"/>
      <c r="AB25" s="28"/>
      <c r="AC25" s="29"/>
      <c r="AD25" s="28"/>
      <c r="AE25" s="28"/>
      <c r="AF25" s="29"/>
      <c r="AG25" s="74"/>
      <c r="AH25" s="27"/>
      <c r="AI25" s="28"/>
      <c r="AJ25" s="28"/>
      <c r="AK25" s="28"/>
      <c r="AL25" s="28"/>
      <c r="AM25" s="28"/>
      <c r="AN25" s="28"/>
      <c r="AO25" s="28"/>
    </row>
    <row r="26" spans="1:42" ht="12" customHeight="1" x14ac:dyDescent="0.25">
      <c r="A26" s="98"/>
      <c r="B26" s="28"/>
      <c r="C26" s="53"/>
      <c r="D26" s="53"/>
      <c r="E26" s="54"/>
      <c r="F26" s="53"/>
      <c r="G26" s="53"/>
      <c r="H26" s="54"/>
      <c r="I26" s="53"/>
      <c r="J26" s="66">
        <v>32</v>
      </c>
      <c r="K26" s="56" t="str">
        <f>IF(J25="","",CONCATENATE(VLOOKUP(J22,NP,18,FALSE)," pts - ",VLOOKUP(J22,NP,21,FALSE)))</f>
        <v>2703 pts - TTC BREST RECOUVRANCE</v>
      </c>
      <c r="L26" s="56"/>
      <c r="M26" s="57"/>
      <c r="N26" s="56"/>
      <c r="O26" s="56"/>
      <c r="P26" s="57"/>
      <c r="Q26" s="56"/>
      <c r="R26" s="27"/>
      <c r="S26" s="28"/>
      <c r="T26" s="28"/>
      <c r="U26" s="29"/>
      <c r="V26" s="28"/>
      <c r="W26" s="28"/>
      <c r="X26" s="29"/>
      <c r="Y26" s="28"/>
      <c r="Z26" s="27"/>
      <c r="AA26" s="28"/>
      <c r="AB26" s="28"/>
      <c r="AC26" s="29"/>
      <c r="AD26" s="28"/>
      <c r="AE26" s="28"/>
      <c r="AF26" s="29"/>
      <c r="AG26" s="74"/>
      <c r="AH26" s="27"/>
      <c r="AI26" s="28"/>
      <c r="AJ26" s="28"/>
      <c r="AK26" s="28"/>
      <c r="AL26" s="28"/>
      <c r="AM26" s="28"/>
      <c r="AN26" s="28"/>
      <c r="AO26" s="28"/>
    </row>
    <row r="27" spans="1:42" ht="12" customHeight="1" x14ac:dyDescent="0.25">
      <c r="A27" s="98">
        <v>32</v>
      </c>
      <c r="B27" s="33">
        <f>IF(VLOOKUP(B25,NP,14,FALSE)=0,"",VLOOKUP(B25,NP,14,FALSE))</f>
        <v>66</v>
      </c>
      <c r="C27" s="34" t="str">
        <f>IF(B27="","",CONCATENATE(VLOOKUP(B25,NP,15,FALSE),"  ",VLOOKUP(B25,NP,16,FALSE)))</f>
        <v xml:space="preserve">42-PERROT.V/51-FAUGERAS.A  </v>
      </c>
      <c r="D27" s="34"/>
      <c r="E27" s="35"/>
      <c r="F27" s="34"/>
      <c r="G27" s="34"/>
      <c r="H27" s="35"/>
      <c r="I27" s="34"/>
      <c r="J27" s="59"/>
      <c r="K27" s="6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63"/>
      <c r="M27" s="64"/>
      <c r="N27" s="63"/>
      <c r="O27" s="63"/>
      <c r="P27" s="64"/>
      <c r="Q27" s="63"/>
      <c r="R27" s="62"/>
      <c r="S27" s="28"/>
      <c r="T27" s="28"/>
      <c r="U27" s="29"/>
      <c r="V27" s="28"/>
      <c r="W27" s="28"/>
      <c r="X27" s="29"/>
      <c r="Y27" s="28"/>
      <c r="Z27" s="27"/>
      <c r="AA27" s="28"/>
      <c r="AB27" s="28"/>
      <c r="AC27" s="29"/>
      <c r="AD27" s="28"/>
      <c r="AE27" s="28"/>
      <c r="AF27" s="29"/>
      <c r="AG27" s="74"/>
      <c r="AH27" s="27"/>
      <c r="AI27" s="28"/>
      <c r="AJ27" s="28"/>
      <c r="AK27" s="28"/>
      <c r="AL27" s="28"/>
      <c r="AM27" s="28"/>
      <c r="AN27" s="28"/>
      <c r="AO27" s="28"/>
    </row>
    <row r="28" spans="1:42" ht="12" customHeight="1" x14ac:dyDescent="0.25">
      <c r="A28" s="98"/>
      <c r="B28" s="27"/>
      <c r="C28" s="39" t="str">
        <f>IF(B27="","",CONCATENATE(VLOOKUP(B25,NP,18,FALSE)," pts - ",VLOOKUP(B25,NP,21,FALSE)))</f>
        <v>3180 pts - PPC KERHUONNAIS</v>
      </c>
      <c r="D28" s="39"/>
      <c r="E28" s="40"/>
      <c r="F28" s="39"/>
      <c r="G28" s="39"/>
      <c r="H28" s="40"/>
      <c r="I28" s="39"/>
      <c r="J28" s="27"/>
      <c r="K28" s="28"/>
      <c r="L28" s="28"/>
      <c r="M28" s="29"/>
      <c r="N28" s="28"/>
      <c r="O28" s="28"/>
      <c r="P28" s="29"/>
      <c r="Q28" s="28"/>
      <c r="R28" s="27"/>
      <c r="S28" s="25"/>
      <c r="T28" s="25"/>
      <c r="U28" s="25"/>
      <c r="V28" s="25"/>
      <c r="W28" s="25"/>
      <c r="X28" s="25"/>
      <c r="Y28" s="28"/>
      <c r="Z28" s="67">
        <v>63</v>
      </c>
      <c r="AA28" s="46" t="s">
        <v>5</v>
      </c>
      <c r="AB28" s="46"/>
      <c r="AC28" s="47" t="str">
        <f>IF(VLOOKUP(Z28,NP,32,FALSE)="","",IF(VLOOKUP(Z28,NP,32,FALSE)=0,"",VLOOKUP(Z28,NP,32,FALSE)))</f>
        <v/>
      </c>
      <c r="AD28" s="48" t="str">
        <f>IF(VLOOKUP(Z28,NP,33,FALSE)="","",IF(VLOOKUP(Z28,NP,34,FALSE)=2,"",VLOOKUP(Z28,NP,34,FALSE)))</f>
        <v/>
      </c>
      <c r="AE28" s="48"/>
      <c r="AF28" s="49" t="str">
        <f>IF(VLOOKUP(Z28,NP,33,FALSE)="","",IF(VLOOKUP(Z28,NP,33,FALSE)=0,"",VLOOKUP(Z28,NP,33,FALSE)))</f>
        <v/>
      </c>
      <c r="AG28" s="68"/>
      <c r="AH28" s="69">
        <f>IF(VLOOKUP(Z28,NP,12,FALSE)=1,VLOOKUP(Z28,NP,4,FALSE),IF(VLOOKUP(Z28,NP,22,FALSE)=1,VLOOKUP(Z28,NP,14,FALSE),""))</f>
        <v>63</v>
      </c>
      <c r="AI28" s="34" t="str">
        <f>IF(AH28="","",IF(VLOOKUP(Z28,NP,12,FALSE)=1,CONCATENATE(VLOOKUP(Z28,NP,5,FALSE),"  ",VLOOKUP(Z28,NP,6,FALSE)),IF(VLOOKUP(Z28,NP,22,FALSE)=1,CONCATENATE(VLOOKUP(Z28,NP,15,FALSE),"  ",VLOOKUP(Z28,NP,16,FALSE)),"")))</f>
        <v xml:space="preserve">39-QUENET.G/33-BARTHELEMY.N  </v>
      </c>
      <c r="AJ28" s="34"/>
      <c r="AK28" s="34"/>
      <c r="AL28" s="34"/>
      <c r="AM28" s="34"/>
      <c r="AN28" s="34"/>
      <c r="AO28" s="34"/>
      <c r="AP28" s="85" t="s">
        <v>8</v>
      </c>
    </row>
    <row r="29" spans="1:42" ht="12" customHeight="1" x14ac:dyDescent="0.25">
      <c r="A29" s="98">
        <v>33</v>
      </c>
      <c r="B29" s="33">
        <f>IF(VLOOKUP(B31,NP,4,FALSE)=0,"",VLOOKUP(B31,NP,4,FALSE))</f>
        <v>64</v>
      </c>
      <c r="C29" s="34" t="str">
        <f>IF(B29="","",CONCATENATE(VLOOKUP(B31,NP,5,FALSE),"  ",VLOOKUP(B31,NP,6,FALSE)))</f>
        <v xml:space="preserve">35-GAILLARD.A/46-ROUSSELIN.D  </v>
      </c>
      <c r="D29" s="34"/>
      <c r="E29" s="35"/>
      <c r="F29" s="34"/>
      <c r="G29" s="34"/>
      <c r="H29" s="35"/>
      <c r="I29" s="34"/>
      <c r="J29" s="27"/>
      <c r="K29" s="28"/>
      <c r="L29" s="28"/>
      <c r="M29" s="29"/>
      <c r="N29" s="28"/>
      <c r="O29" s="28"/>
      <c r="P29" s="29"/>
      <c r="Q29" s="28"/>
      <c r="R29" s="27"/>
      <c r="S29" s="28"/>
      <c r="T29" s="28"/>
      <c r="U29" s="29"/>
      <c r="V29" s="28"/>
      <c r="W29" s="28"/>
      <c r="X29" s="29"/>
      <c r="Y29" s="28"/>
      <c r="Z29" s="27"/>
      <c r="AA29" s="28"/>
      <c r="AB29" s="28"/>
      <c r="AC29" s="29"/>
      <c r="AD29" s="28"/>
      <c r="AE29" s="28"/>
      <c r="AF29" s="29"/>
      <c r="AG29" s="74"/>
      <c r="AH29" s="43"/>
      <c r="AI29" s="63" t="str">
        <f>IF(AH28="","",IF(VLOOKUP(Z28,NP,12,FALSE)=1,CONCATENATE(VLOOKUP(Z28,NP,8,FALSE)," pts - ",VLOOKUP(Z28,NP,11,FALSE)),IF(VLOOKUP(Z28,NP,22,FALSE)=1,CONCATENATE(VLOOKUP(Z28,NP,18,FALSE)," pts - ",VLOOKUP(Z28,NP,21,FALSE)),"")))</f>
        <v>3326 pts - RP FOUESNANT</v>
      </c>
      <c r="AJ29" s="63"/>
      <c r="AK29" s="63"/>
      <c r="AL29" s="63"/>
      <c r="AM29" s="63"/>
      <c r="AN29" s="63"/>
      <c r="AO29" s="63"/>
      <c r="AP29" s="27"/>
    </row>
    <row r="30" spans="1:42" ht="12" customHeight="1" x14ac:dyDescent="0.25">
      <c r="A30" s="98"/>
      <c r="B30" s="28"/>
      <c r="C30" s="39" t="str">
        <f>IF(B29="","",CONCATENATE(VLOOKUP(B31,NP,8,FALSE)," pts - ",VLOOKUP(B31,NP,11,FALSE)))</f>
        <v>3278 pts - RP FOUESNANT</v>
      </c>
      <c r="D30" s="39"/>
      <c r="E30" s="40"/>
      <c r="F30" s="39"/>
      <c r="G30" s="39"/>
      <c r="H30" s="40"/>
      <c r="I30" s="39"/>
      <c r="J30" s="66">
        <v>33</v>
      </c>
      <c r="K30" s="28"/>
      <c r="L30" s="28"/>
      <c r="M30" s="29"/>
      <c r="N30" s="28"/>
      <c r="O30" s="28"/>
      <c r="P30" s="29"/>
      <c r="Q30" s="28"/>
      <c r="R30" s="27"/>
      <c r="S30" s="28"/>
      <c r="T30" s="28"/>
      <c r="U30" s="29"/>
      <c r="V30" s="28"/>
      <c r="W30" s="28"/>
      <c r="X30" s="29"/>
      <c r="Y30" s="28"/>
      <c r="Z30" s="27"/>
      <c r="AA30" s="28"/>
      <c r="AB30" s="28"/>
      <c r="AC30" s="29"/>
      <c r="AD30" s="28"/>
      <c r="AE30" s="28"/>
      <c r="AF30" s="29"/>
      <c r="AG30" s="74"/>
      <c r="AH30" s="59"/>
      <c r="AI30" s="6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63"/>
      <c r="AK30" s="63"/>
      <c r="AL30" s="63"/>
      <c r="AM30" s="63"/>
      <c r="AN30" s="63"/>
      <c r="AO30" s="63"/>
      <c r="AP30" s="27"/>
    </row>
    <row r="31" spans="1:42" ht="12" customHeight="1" x14ac:dyDescent="0.25">
      <c r="A31" s="98"/>
      <c r="B31" s="45">
        <v>53</v>
      </c>
      <c r="C31" s="46" t="s">
        <v>5</v>
      </c>
      <c r="D31" s="46"/>
      <c r="E31" s="47" t="str">
        <f>IF(VLOOKUP(B31,NP,32,FALSE)="","",IF(VLOOKUP(B31,NP,32,FALSE)=0,"",VLOOKUP(B31,NP,32,FALSE)))</f>
        <v/>
      </c>
      <c r="F31" s="48" t="str">
        <f>IF(VLOOKUP(B31,NP,33,FALSE)="","",IF(VLOOKUP(B31,NP,34,FALSE)=2,"",VLOOKUP(B31,NP,34,FALSE)))</f>
        <v/>
      </c>
      <c r="G31" s="48"/>
      <c r="H31" s="49" t="str">
        <f>IF(VLOOKUP(B31,NP,33,FALSE)="","",IF(VLOOKUP(B31,NP,33,FALSE)=0,"",VLOOKUP(B31,NP,33,FALSE)))</f>
        <v/>
      </c>
      <c r="I31" s="68"/>
      <c r="J31" s="69">
        <f>IF(VLOOKUP(J34,NP,4,FALSE)=0,"",VLOOKUP(J34,NP,4,FALSE))</f>
        <v>64</v>
      </c>
      <c r="K31" s="34" t="str">
        <f>IF(J31="","",CONCATENATE(VLOOKUP(J34,NP,5,FALSE),"  ",VLOOKUP(J34,NP,6,FALSE)))</f>
        <v xml:space="preserve">35-GAILLARD.A/46-ROUSSELIN.D  </v>
      </c>
      <c r="L31" s="34"/>
      <c r="M31" s="35"/>
      <c r="N31" s="34"/>
      <c r="O31" s="34"/>
      <c r="P31" s="35"/>
      <c r="Q31" s="34"/>
      <c r="R31" s="27"/>
      <c r="S31" s="28"/>
      <c r="T31" s="28"/>
      <c r="U31" s="29"/>
      <c r="V31" s="28"/>
      <c r="W31" s="28"/>
      <c r="X31" s="29"/>
      <c r="Y31" s="28"/>
      <c r="Z31" s="27"/>
      <c r="AA31" s="28"/>
      <c r="AB31" s="28"/>
      <c r="AC31" s="29"/>
      <c r="AD31" s="28"/>
      <c r="AE31" s="28"/>
      <c r="AF31" s="29"/>
      <c r="AG31" s="74"/>
      <c r="AH31" s="27"/>
      <c r="AI31" s="28"/>
      <c r="AJ31" s="28"/>
      <c r="AK31" s="28"/>
      <c r="AL31" s="28"/>
      <c r="AM31" s="28"/>
      <c r="AN31" s="28"/>
      <c r="AO31" s="77"/>
    </row>
    <row r="32" spans="1:42" ht="12" customHeight="1" x14ac:dyDescent="0.25">
      <c r="A32" s="98"/>
      <c r="B32" s="28"/>
      <c r="C32" s="53"/>
      <c r="D32" s="53"/>
      <c r="E32" s="54"/>
      <c r="F32" s="53"/>
      <c r="G32" s="53"/>
      <c r="H32" s="54"/>
      <c r="I32" s="53"/>
      <c r="J32" s="43"/>
      <c r="K32" s="56" t="str">
        <f>IF(J31="","",CONCATENATE(VLOOKUP(J34,NP,8,FALSE)," pts - ",VLOOKUP(J34,NP,11,FALSE)))</f>
        <v>3278 pts - RP FOUESNANT</v>
      </c>
      <c r="L32" s="56"/>
      <c r="M32" s="57"/>
      <c r="N32" s="56"/>
      <c r="O32" s="56"/>
      <c r="P32" s="57"/>
      <c r="Q32" s="58"/>
      <c r="R32" s="59"/>
      <c r="S32" s="28"/>
      <c r="T32" s="28"/>
      <c r="U32" s="29"/>
      <c r="V32" s="28"/>
      <c r="W32" s="28"/>
      <c r="X32" s="29"/>
      <c r="Y32" s="28"/>
      <c r="Z32" s="27"/>
      <c r="AA32" s="28"/>
      <c r="AB32" s="28"/>
      <c r="AC32" s="29"/>
      <c r="AD32" s="28"/>
      <c r="AE32" s="28"/>
      <c r="AF32" s="29"/>
      <c r="AG32" s="74"/>
      <c r="AH32" s="27"/>
      <c r="AI32" s="28"/>
      <c r="AJ32" s="28"/>
      <c r="AK32" s="28"/>
      <c r="AL32" s="28"/>
      <c r="AM32" s="28"/>
      <c r="AN32" s="28"/>
      <c r="AO32" s="77"/>
    </row>
    <row r="33" spans="1:41" ht="12" customHeight="1" x14ac:dyDescent="0.25">
      <c r="A33" s="98">
        <v>40</v>
      </c>
      <c r="B33" s="33">
        <f>IF(VLOOKUP(B31,NP,14,FALSE)=0,"",VLOOKUP(B31,NP,14,FALSE))</f>
        <v>77</v>
      </c>
      <c r="C33" s="34" t="str">
        <f>IF(B33="","",CONCATENATE(VLOOKUP(B31,NP,15,FALSE),"  ",VLOOKUP(B31,NP,16,FALSE)))</f>
        <v xml:space="preserve">60-DINH.Y/79-QUESSANDIER.J  </v>
      </c>
      <c r="D33" s="34"/>
      <c r="E33" s="35"/>
      <c r="F33" s="34"/>
      <c r="G33" s="34"/>
      <c r="H33" s="35"/>
      <c r="I33" s="34"/>
      <c r="J33" s="59"/>
      <c r="K33" s="6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63"/>
      <c r="M33" s="64"/>
      <c r="N33" s="63"/>
      <c r="O33" s="63"/>
      <c r="P33" s="64"/>
      <c r="Q33" s="65"/>
      <c r="R33" s="66">
        <v>33</v>
      </c>
      <c r="S33" s="26"/>
      <c r="T33" s="26"/>
      <c r="U33" s="75"/>
      <c r="V33" s="26"/>
      <c r="W33" s="26"/>
      <c r="X33" s="75"/>
      <c r="Y33" s="28"/>
      <c r="Z33" s="27"/>
      <c r="AA33" s="28"/>
      <c r="AB33" s="28"/>
      <c r="AC33" s="29"/>
      <c r="AD33" s="28"/>
      <c r="AE33" s="28"/>
      <c r="AF33" s="29"/>
      <c r="AG33" s="74"/>
      <c r="AH33" s="27"/>
      <c r="AI33" s="28"/>
      <c r="AJ33" s="28"/>
      <c r="AK33" s="28"/>
      <c r="AL33" s="28"/>
      <c r="AM33" s="28"/>
      <c r="AN33" s="28"/>
      <c r="AO33" s="77"/>
    </row>
    <row r="34" spans="1:41" ht="12" customHeight="1" x14ac:dyDescent="0.25">
      <c r="A34" s="98"/>
      <c r="B34" s="27"/>
      <c r="C34" s="39" t="str">
        <f>IF(B33="","",CONCATENATE(VLOOKUP(B31,NP,18,FALSE)," pts - ",VLOOKUP(B31,NP,21,FALSE)))</f>
        <v>2812 pts - RP FOUESNANT</v>
      </c>
      <c r="D34" s="39"/>
      <c r="E34" s="40"/>
      <c r="F34" s="39"/>
      <c r="G34" s="39"/>
      <c r="H34" s="40"/>
      <c r="I34" s="39"/>
      <c r="J34" s="67">
        <v>59</v>
      </c>
      <c r="K34" s="46" t="s">
        <v>5</v>
      </c>
      <c r="L34" s="46"/>
      <c r="M34" s="47" t="str">
        <f>IF(VLOOKUP(J34,NP,32,FALSE)="","",IF(VLOOKUP(J34,NP,32,FALSE)=0,"",VLOOKUP(J34,NP,32,FALSE)))</f>
        <v/>
      </c>
      <c r="N34" s="48" t="str">
        <f>IF(VLOOKUP(J34,NP,33,FALSE)="","",IF(VLOOKUP(J34,NP,34,FALSE)=2,"",VLOOKUP(J34,NP,34,FALSE)))</f>
        <v/>
      </c>
      <c r="O34" s="48"/>
      <c r="P34" s="49" t="str">
        <f>IF(VLOOKUP(J34,NP,33,FALSE)="","",IF(VLOOKUP(J34,NP,33,FALSE)=0,"",VLOOKUP(J34,NP,33,FALSE)))</f>
        <v/>
      </c>
      <c r="Q34" s="68"/>
      <c r="R34" s="69">
        <f>IF(VLOOKUP(R40,NP,4,FALSE)=0,"",VLOOKUP(R40,NP,4,FALSE))</f>
        <v>64</v>
      </c>
      <c r="S34" s="34" t="str">
        <f>IF(R34="","",CONCATENATE(VLOOKUP(R40,NP,5,FALSE),"  ",VLOOKUP(R40,NP,6,FALSE)))</f>
        <v xml:space="preserve">35-GAILLARD.A/46-ROUSSELIN.D  </v>
      </c>
      <c r="T34" s="34"/>
      <c r="U34" s="35"/>
      <c r="V34" s="34"/>
      <c r="W34" s="34"/>
      <c r="X34" s="35"/>
      <c r="Y34" s="34"/>
      <c r="Z34" s="27"/>
      <c r="AA34" s="28"/>
      <c r="AB34" s="28"/>
      <c r="AC34" s="29"/>
      <c r="AD34" s="28"/>
      <c r="AE34" s="28"/>
      <c r="AF34" s="29"/>
      <c r="AG34" s="74"/>
      <c r="AH34" s="27"/>
      <c r="AI34" s="28"/>
      <c r="AJ34" s="28"/>
      <c r="AK34" s="28"/>
      <c r="AL34" s="28"/>
      <c r="AM34" s="28"/>
      <c r="AN34" s="28"/>
      <c r="AO34" s="77"/>
    </row>
    <row r="35" spans="1:41" ht="12" customHeight="1" x14ac:dyDescent="0.25">
      <c r="A35" s="98">
        <v>41</v>
      </c>
      <c r="B35" s="33">
        <f>IF(VLOOKUP(B37,NP,4,FALSE)=0,"",VLOOKUP(B37,NP,4,FALSE))</f>
        <v>84</v>
      </c>
      <c r="C35" s="34" t="str">
        <f>IF(B35="","",CONCATENATE(VLOOKUP(B37,NP,5,FALSE),"  ",VLOOKUP(B37,NP,6,FALSE)))</f>
        <v xml:space="preserve">85-BALLAS.T/83-NEDELEC.E  </v>
      </c>
      <c r="D35" s="34"/>
      <c r="E35" s="35"/>
      <c r="F35" s="34"/>
      <c r="G35" s="34"/>
      <c r="H35" s="35"/>
      <c r="I35" s="34"/>
      <c r="J35" s="27"/>
      <c r="K35" s="53"/>
      <c r="L35" s="53"/>
      <c r="M35" s="54"/>
      <c r="N35" s="53"/>
      <c r="O35" s="53"/>
      <c r="P35" s="54"/>
      <c r="Q35" s="53"/>
      <c r="R35" s="43"/>
      <c r="S35" s="56" t="str">
        <f>IF(R34="","",CONCATENATE(VLOOKUP(R40,NP,8,FALSE)," pts - ",VLOOKUP(R40,NP,11,FALSE)))</f>
        <v>3278 pts - RP FOUESNANT</v>
      </c>
      <c r="T35" s="56"/>
      <c r="U35" s="57"/>
      <c r="V35" s="56"/>
      <c r="W35" s="56"/>
      <c r="X35" s="57"/>
      <c r="Y35" s="58"/>
      <c r="Z35" s="59"/>
      <c r="AA35" s="28"/>
      <c r="AB35" s="28"/>
      <c r="AC35" s="29"/>
      <c r="AD35" s="28"/>
      <c r="AE35" s="28"/>
      <c r="AF35" s="29"/>
      <c r="AG35" s="74"/>
      <c r="AH35" s="27"/>
      <c r="AI35" s="28"/>
      <c r="AJ35" s="28"/>
      <c r="AK35" s="28"/>
      <c r="AL35" s="28"/>
      <c r="AM35" s="28"/>
      <c r="AN35" s="28"/>
      <c r="AO35" s="77"/>
    </row>
    <row r="36" spans="1:41" ht="12" customHeight="1" x14ac:dyDescent="0.25">
      <c r="A36" s="98"/>
      <c r="B36" s="28"/>
      <c r="C36" s="39" t="str">
        <f>IF(B35="","",CONCATENATE(VLOOKUP(B37,NP,8,FALSE)," pts - ",VLOOKUP(B37,NP,11,FALSE)))</f>
        <v>2647 pts - TOURC'H-ELLIANT TT</v>
      </c>
      <c r="D36" s="39"/>
      <c r="E36" s="40"/>
      <c r="F36" s="39"/>
      <c r="G36" s="39"/>
      <c r="H36" s="40"/>
      <c r="I36" s="39"/>
      <c r="J36" s="59"/>
      <c r="K36" s="53"/>
      <c r="L36" s="53"/>
      <c r="M36" s="54"/>
      <c r="N36" s="53"/>
      <c r="O36" s="53"/>
      <c r="P36" s="54"/>
      <c r="Q36" s="53"/>
      <c r="R36" s="59"/>
      <c r="S36" s="6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63"/>
      <c r="U36" s="64"/>
      <c r="V36" s="63"/>
      <c r="W36" s="63"/>
      <c r="X36" s="64"/>
      <c r="Y36" s="63"/>
      <c r="Z36" s="59"/>
      <c r="AA36" s="28"/>
      <c r="AB36" s="28"/>
      <c r="AC36" s="29"/>
      <c r="AD36" s="28"/>
      <c r="AE36" s="28"/>
      <c r="AF36" s="29"/>
      <c r="AG36" s="74"/>
      <c r="AH36" s="27"/>
      <c r="AI36" s="28"/>
      <c r="AJ36" s="28"/>
      <c r="AK36" s="28"/>
      <c r="AL36" s="28"/>
      <c r="AM36" s="28"/>
      <c r="AN36" s="28"/>
      <c r="AO36" s="77"/>
    </row>
    <row r="37" spans="1:41" ht="12" customHeight="1" x14ac:dyDescent="0.25">
      <c r="A37" s="98"/>
      <c r="B37" s="45">
        <v>54</v>
      </c>
      <c r="C37" s="46" t="s">
        <v>5</v>
      </c>
      <c r="D37" s="46"/>
      <c r="E37" s="47" t="str">
        <f>IF(VLOOKUP(B37,NP,32,FALSE)="","",IF(VLOOKUP(B37,NP,32,FALSE)=0,"",VLOOKUP(B37,NP,32,FALSE)))</f>
        <v/>
      </c>
      <c r="F37" s="48" t="str">
        <f>IF(VLOOKUP(B37,NP,33,FALSE)="","",IF(VLOOKUP(B37,NP,34,FALSE)=2,"",VLOOKUP(B37,NP,34,FALSE)))</f>
        <v/>
      </c>
      <c r="G37" s="48"/>
      <c r="H37" s="49" t="str">
        <f>IF(VLOOKUP(B37,NP,33,FALSE)="","",IF(VLOOKUP(B37,NP,33,FALSE)=0,"",VLOOKUP(B37,NP,33,FALSE)))</f>
        <v/>
      </c>
      <c r="I37" s="68"/>
      <c r="J37" s="69">
        <f>IF(VLOOKUP(J34,NP,14,FALSE)=0,"",VLOOKUP(J34,NP,14,FALSE))</f>
        <v>89</v>
      </c>
      <c r="K37" s="34" t="str">
        <f>IF(J37="","",CONCATENATE(VLOOKUP(J34,NP,15,FALSE),"  ",VLOOKUP(J34,NP,16,FALSE)))</f>
        <v xml:space="preserve">91-JAFFRES.D/111-TURPIN.L  </v>
      </c>
      <c r="L37" s="34"/>
      <c r="M37" s="35"/>
      <c r="N37" s="34"/>
      <c r="O37" s="34"/>
      <c r="P37" s="35"/>
      <c r="Q37" s="73"/>
      <c r="R37" s="59"/>
      <c r="S37" s="28"/>
      <c r="T37" s="28"/>
      <c r="U37" s="29"/>
      <c r="V37" s="28"/>
      <c r="W37" s="28"/>
      <c r="X37" s="29"/>
      <c r="Y37" s="74"/>
      <c r="Z37" s="27"/>
      <c r="AA37" s="28"/>
      <c r="AB37" s="28"/>
      <c r="AC37" s="29"/>
      <c r="AD37" s="28"/>
      <c r="AE37" s="28"/>
      <c r="AF37" s="29"/>
      <c r="AG37" s="74"/>
      <c r="AH37" s="27"/>
      <c r="AI37" s="28"/>
      <c r="AJ37" s="28"/>
      <c r="AK37" s="28"/>
      <c r="AL37" s="28"/>
      <c r="AM37" s="28"/>
      <c r="AN37" s="28"/>
      <c r="AO37" s="77"/>
    </row>
    <row r="38" spans="1:41" ht="12" customHeight="1" x14ac:dyDescent="0.25">
      <c r="A38" s="98"/>
      <c r="B38" s="28"/>
      <c r="C38" s="53"/>
      <c r="D38" s="53"/>
      <c r="E38" s="54"/>
      <c r="F38" s="53"/>
      <c r="G38" s="53"/>
      <c r="H38" s="54"/>
      <c r="I38" s="53"/>
      <c r="J38" s="66">
        <v>48</v>
      </c>
      <c r="K38" s="56" t="str">
        <f>IF(J37="","",CONCATENATE(VLOOKUP(J34,NP,18,FALSE)," pts - ",VLOOKUP(J34,NP,21,FALSE)))</f>
        <v>2477 pts - ESK ST-POL DE LEON</v>
      </c>
      <c r="L38" s="56"/>
      <c r="M38" s="57"/>
      <c r="N38" s="56"/>
      <c r="O38" s="56"/>
      <c r="P38" s="57"/>
      <c r="Q38" s="56"/>
      <c r="R38" s="27"/>
      <c r="S38" s="28"/>
      <c r="T38" s="28"/>
      <c r="U38" s="29"/>
      <c r="V38" s="28"/>
      <c r="W38" s="28"/>
      <c r="X38" s="29"/>
      <c r="Y38" s="74"/>
      <c r="Z38" s="27"/>
      <c r="AA38" s="28"/>
      <c r="AB38" s="28"/>
      <c r="AC38" s="29"/>
      <c r="AD38" s="28"/>
      <c r="AE38" s="28"/>
      <c r="AF38" s="29"/>
      <c r="AG38" s="74"/>
      <c r="AH38" s="27"/>
      <c r="AI38" s="28"/>
      <c r="AJ38" s="28"/>
      <c r="AK38" s="28"/>
      <c r="AL38" s="28"/>
      <c r="AM38" s="28"/>
      <c r="AN38" s="28"/>
      <c r="AO38" s="77"/>
    </row>
    <row r="39" spans="1:41" ht="12" customHeight="1" x14ac:dyDescent="0.25">
      <c r="A39" s="98">
        <v>48</v>
      </c>
      <c r="B39" s="33">
        <f>IF(VLOOKUP(B37,NP,14,FALSE)=0,"",VLOOKUP(B37,NP,14,FALSE))</f>
        <v>89</v>
      </c>
      <c r="C39" s="34" t="str">
        <f>IF(B39="","",CONCATENATE(VLOOKUP(B37,NP,15,FALSE),"  ",VLOOKUP(B37,NP,16,FALSE)))</f>
        <v xml:space="preserve">91-JAFFRES.D/111-TURPIN.L  </v>
      </c>
      <c r="D39" s="34"/>
      <c r="E39" s="35"/>
      <c r="F39" s="34"/>
      <c r="G39" s="34"/>
      <c r="H39" s="35"/>
      <c r="I39" s="34"/>
      <c r="J39" s="59"/>
      <c r="K39" s="6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63"/>
      <c r="M39" s="64"/>
      <c r="N39" s="63"/>
      <c r="O39" s="63"/>
      <c r="P39" s="64"/>
      <c r="Q39" s="63"/>
      <c r="R39" s="62"/>
      <c r="S39" s="28"/>
      <c r="T39" s="28"/>
      <c r="U39" s="29"/>
      <c r="V39" s="28"/>
      <c r="W39" s="28"/>
      <c r="X39" s="29"/>
      <c r="Y39" s="74"/>
      <c r="Z39" s="27"/>
      <c r="AA39" s="26"/>
      <c r="AB39" s="26"/>
      <c r="AC39" s="75"/>
      <c r="AD39" s="26"/>
      <c r="AE39" s="26"/>
      <c r="AF39" s="75"/>
      <c r="AG39" s="74"/>
      <c r="AH39" s="27"/>
      <c r="AI39" s="28"/>
      <c r="AJ39" s="28"/>
      <c r="AK39" s="28"/>
      <c r="AL39" s="28"/>
      <c r="AM39" s="28"/>
      <c r="AN39" s="28"/>
      <c r="AO39" s="77"/>
    </row>
    <row r="40" spans="1:41" ht="12" customHeight="1" x14ac:dyDescent="0.25">
      <c r="A40" s="98"/>
      <c r="B40" s="27"/>
      <c r="C40" s="39" t="str">
        <f>IF(B39="","",CONCATENATE(VLOOKUP(B37,NP,18,FALSE)," pts - ",VLOOKUP(B37,NP,21,FALSE)))</f>
        <v>2477 pts - ESK ST-POL DE LEON</v>
      </c>
      <c r="D40" s="39"/>
      <c r="E40" s="40"/>
      <c r="F40" s="39"/>
      <c r="G40" s="39"/>
      <c r="H40" s="40"/>
      <c r="I40" s="39"/>
      <c r="J40" s="27"/>
      <c r="K40" s="28"/>
      <c r="L40" s="28"/>
      <c r="M40" s="29"/>
      <c r="N40" s="28"/>
      <c r="O40" s="28"/>
      <c r="P40" s="29"/>
      <c r="Q40" s="28"/>
      <c r="R40" s="67">
        <v>62</v>
      </c>
      <c r="S40" s="46" t="s">
        <v>5</v>
      </c>
      <c r="T40" s="46"/>
      <c r="U40" s="47" t="str">
        <f>IF(VLOOKUP(R40,NP,32,FALSE)="","",IF(VLOOKUP(R40,NP,32,FALSE)=0,"",VLOOKUP(R40,NP,32,FALSE)))</f>
        <v/>
      </c>
      <c r="V40" s="48" t="str">
        <f>IF(VLOOKUP(R40,NP,33,FALSE)="","",IF(VLOOKUP(R40,NP,34,FALSE)=2,"",VLOOKUP(R40,NP,34,FALSE)))</f>
        <v/>
      </c>
      <c r="W40" s="48"/>
      <c r="X40" s="49" t="str">
        <f>IF(VLOOKUP(R40,NP,33,FALSE)="","",IF(VLOOKUP(R40,NP,33,FALSE)=0,"",VLOOKUP(R40,NP,33,FALSE)))</f>
        <v/>
      </c>
      <c r="Y40" s="68"/>
      <c r="Z40" s="69">
        <f>IF(VLOOKUP(Z28,NP,14,FALSE)=0,"",VLOOKUP(Z28,NP,14,FALSE))</f>
        <v>63</v>
      </c>
      <c r="AA40" s="34" t="str">
        <f>IF(Z40="","",CONCATENATE(VLOOKUP(Z28,NP,15,FALSE),"  ",VLOOKUP(Z28,NP,16,FALSE)))</f>
        <v xml:space="preserve">39-QUENET.G/33-BARTHELEMY.N  </v>
      </c>
      <c r="AB40" s="34"/>
      <c r="AC40" s="35"/>
      <c r="AD40" s="34"/>
      <c r="AE40" s="34"/>
      <c r="AF40" s="35"/>
      <c r="AG40" s="73"/>
      <c r="AH40" s="59"/>
      <c r="AI40" s="28"/>
      <c r="AJ40" s="28"/>
      <c r="AK40" s="28"/>
      <c r="AL40" s="28"/>
      <c r="AM40" s="28"/>
      <c r="AN40" s="28"/>
      <c r="AO40" s="77"/>
    </row>
    <row r="41" spans="1:41" ht="12" customHeight="1" x14ac:dyDescent="0.25">
      <c r="A41" s="98">
        <v>49</v>
      </c>
      <c r="B41" s="33">
        <f>IF(VLOOKUP(B43,NP,4,FALSE)=0,"",VLOOKUP(B43,NP,4,FALSE))</f>
        <v>69</v>
      </c>
      <c r="C41" s="34" t="str">
        <f>IF(B41="","",CONCATENATE(VLOOKUP(B43,NP,5,FALSE),"  ",VLOOKUP(B43,NP,6,FALSE)))</f>
        <v xml:space="preserve">49-L'HELGOUARC'H.O/62-CARETTE.L  </v>
      </c>
      <c r="D41" s="34"/>
      <c r="E41" s="35"/>
      <c r="F41" s="34"/>
      <c r="G41" s="34"/>
      <c r="H41" s="35"/>
      <c r="I41" s="34"/>
      <c r="J41" s="27"/>
      <c r="K41" s="28"/>
      <c r="L41" s="28"/>
      <c r="M41" s="29"/>
      <c r="N41" s="28"/>
      <c r="O41" s="28"/>
      <c r="P41" s="29"/>
      <c r="Q41" s="28"/>
      <c r="R41" s="27"/>
      <c r="S41" s="28"/>
      <c r="T41" s="28"/>
      <c r="U41" s="29"/>
      <c r="V41" s="28"/>
      <c r="W41" s="28"/>
      <c r="X41" s="29"/>
      <c r="Y41" s="74"/>
      <c r="Z41" s="66">
        <v>64</v>
      </c>
      <c r="AA41" s="56" t="str">
        <f>IF(Z40="","",CONCATENATE(VLOOKUP(Z28,NP,18,FALSE)," pts - ",VLOOKUP(Z28,NP,21,FALSE)))</f>
        <v>3326 pts - RP FOUESNANT</v>
      </c>
      <c r="AB41" s="56"/>
      <c r="AC41" s="57"/>
      <c r="AD41" s="56"/>
      <c r="AE41" s="56"/>
      <c r="AF41" s="57"/>
      <c r="AG41" s="56"/>
      <c r="AH41" s="27"/>
      <c r="AI41" s="77"/>
      <c r="AJ41" s="77"/>
      <c r="AK41" s="77"/>
      <c r="AL41" s="77"/>
      <c r="AM41" s="77"/>
      <c r="AN41" s="77"/>
      <c r="AO41" s="77"/>
    </row>
    <row r="42" spans="1:41" ht="12" customHeight="1" x14ac:dyDescent="0.25">
      <c r="A42" s="98"/>
      <c r="B42" s="28"/>
      <c r="C42" s="39" t="str">
        <f>IF(B41="","",CONCATENATE(VLOOKUP(B43,NP,8,FALSE)," pts - ",VLOOKUP(B43,NP,11,FALSE)))</f>
        <v>3031 pts - PLOGONNEC SPORT TENNIS DE TABLE</v>
      </c>
      <c r="D42" s="39"/>
      <c r="E42" s="40"/>
      <c r="F42" s="39"/>
      <c r="G42" s="39"/>
      <c r="H42" s="40"/>
      <c r="I42" s="39"/>
      <c r="J42" s="66">
        <v>49</v>
      </c>
      <c r="K42" s="28"/>
      <c r="L42" s="28"/>
      <c r="M42" s="29"/>
      <c r="N42" s="28"/>
      <c r="O42" s="28"/>
      <c r="P42" s="29"/>
      <c r="Q42" s="28"/>
      <c r="R42" s="27"/>
      <c r="S42" s="28"/>
      <c r="T42" s="28"/>
      <c r="U42" s="29"/>
      <c r="V42" s="28"/>
      <c r="W42" s="28"/>
      <c r="X42" s="29"/>
      <c r="Y42" s="74"/>
      <c r="Z42" s="59"/>
      <c r="AA42" s="6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63"/>
      <c r="AC42" s="64"/>
      <c r="AD42" s="63"/>
      <c r="AE42" s="63"/>
      <c r="AF42" s="64"/>
      <c r="AG42" s="63"/>
      <c r="AH42" s="62"/>
      <c r="AI42" s="83"/>
      <c r="AJ42" s="83"/>
      <c r="AK42" s="83"/>
      <c r="AL42" s="83"/>
      <c r="AM42" s="83"/>
      <c r="AN42" s="83"/>
      <c r="AO42" s="77"/>
    </row>
    <row r="43" spans="1:41" ht="12" customHeight="1" x14ac:dyDescent="0.25">
      <c r="A43" s="98"/>
      <c r="B43" s="45">
        <v>55</v>
      </c>
      <c r="C43" s="46" t="s">
        <v>5</v>
      </c>
      <c r="D43" s="46"/>
      <c r="E43" s="47" t="str">
        <f>IF(VLOOKUP(B43,NP,32,FALSE)="","",IF(VLOOKUP(B43,NP,32,FALSE)=0,"",VLOOKUP(B43,NP,32,FALSE)))</f>
        <v/>
      </c>
      <c r="F43" s="48" t="str">
        <f>IF(VLOOKUP(B43,NP,33,FALSE)="","",IF(VLOOKUP(B43,NP,34,FALSE)=2,"",VLOOKUP(B43,NP,34,FALSE)))</f>
        <v/>
      </c>
      <c r="G43" s="48"/>
      <c r="H43" s="49" t="str">
        <f>IF(VLOOKUP(B43,NP,33,FALSE)="","",IF(VLOOKUP(B43,NP,33,FALSE)=0,"",VLOOKUP(B43,NP,33,FALSE)))</f>
        <v/>
      </c>
      <c r="I43" s="68"/>
      <c r="J43" s="69">
        <f>IF(VLOOKUP(J46,NP,4,FALSE)=0,"",VLOOKUP(J46,NP,4,FALSE))</f>
        <v>69</v>
      </c>
      <c r="K43" s="34" t="str">
        <f>IF(J43="","",CONCATENATE(VLOOKUP(J46,NP,5,FALSE),"  ",VLOOKUP(J46,NP,6,FALSE)))</f>
        <v xml:space="preserve">49-L'HELGOUARC'H.O/62-CARETTE.L  </v>
      </c>
      <c r="L43" s="34"/>
      <c r="M43" s="35"/>
      <c r="N43" s="34"/>
      <c r="O43" s="34"/>
      <c r="P43" s="35"/>
      <c r="Q43" s="34"/>
      <c r="R43" s="27"/>
      <c r="S43" s="28"/>
      <c r="T43" s="28"/>
      <c r="U43" s="29"/>
      <c r="V43" s="28"/>
      <c r="W43" s="28"/>
      <c r="X43" s="29"/>
      <c r="Y43" s="74"/>
      <c r="Z43" s="27"/>
      <c r="AA43" s="28"/>
      <c r="AB43" s="28"/>
      <c r="AC43" s="29"/>
      <c r="AD43" s="28"/>
      <c r="AE43" s="28"/>
      <c r="AF43" s="29"/>
      <c r="AG43" s="28"/>
      <c r="AH43" s="27"/>
      <c r="AI43" s="28"/>
      <c r="AJ43" s="28"/>
      <c r="AK43" s="28"/>
      <c r="AL43" s="28"/>
      <c r="AM43" s="28"/>
      <c r="AN43" s="28"/>
      <c r="AO43" s="77"/>
    </row>
    <row r="44" spans="1:41" ht="12" customHeight="1" x14ac:dyDescent="0.25">
      <c r="A44" s="98"/>
      <c r="B44" s="28"/>
      <c r="C44" s="53"/>
      <c r="D44" s="53"/>
      <c r="E44" s="54"/>
      <c r="F44" s="53"/>
      <c r="G44" s="53"/>
      <c r="H44" s="54"/>
      <c r="I44" s="53"/>
      <c r="J44" s="43"/>
      <c r="K44" s="56" t="str">
        <f>IF(J43="","",CONCATENATE(VLOOKUP(J46,NP,8,FALSE)," pts - ",VLOOKUP(J46,NP,11,FALSE)))</f>
        <v>3031 pts - PLOGONNEC SPORT TENNIS DE TABLE</v>
      </c>
      <c r="L44" s="56"/>
      <c r="M44" s="57"/>
      <c r="N44" s="56"/>
      <c r="O44" s="56"/>
      <c r="P44" s="57"/>
      <c r="Q44" s="58"/>
      <c r="R44" s="59"/>
      <c r="S44" s="28"/>
      <c r="T44" s="28"/>
      <c r="U44" s="29"/>
      <c r="V44" s="28"/>
      <c r="W44" s="28"/>
      <c r="X44" s="29"/>
      <c r="Y44" s="74"/>
      <c r="Z44" s="27"/>
      <c r="AA44" s="28"/>
      <c r="AB44" s="28"/>
      <c r="AC44" s="29"/>
      <c r="AD44" s="28"/>
      <c r="AE44" s="28"/>
      <c r="AF44" s="29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2" customHeight="1" x14ac:dyDescent="0.25">
      <c r="A45" s="98">
        <v>56</v>
      </c>
      <c r="B45" s="33">
        <f>IF(VLOOKUP(B43,NP,14,FALSE)=0,"",VLOOKUP(B43,NP,14,FALSE))</f>
        <v>72</v>
      </c>
      <c r="C45" s="34" t="str">
        <f>IF(B45="","",CONCATENATE(VLOOKUP(B43,NP,15,FALSE),"  ",VLOOKUP(B43,NP,16,FALSE)))</f>
        <v xml:space="preserve">65-COZ.A/52-BERTRAND.N  </v>
      </c>
      <c r="D45" s="34"/>
      <c r="E45" s="35"/>
      <c r="F45" s="34"/>
      <c r="G45" s="34"/>
      <c r="H45" s="35"/>
      <c r="I45" s="34"/>
      <c r="J45" s="59"/>
      <c r="K45" s="6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63"/>
      <c r="M45" s="64"/>
      <c r="N45" s="63"/>
      <c r="O45" s="63"/>
      <c r="P45" s="64"/>
      <c r="Q45" s="65"/>
      <c r="R45" s="59"/>
      <c r="S45" s="26"/>
      <c r="T45" s="26"/>
      <c r="U45" s="75"/>
      <c r="V45" s="26"/>
      <c r="W45" s="26"/>
      <c r="X45" s="75"/>
      <c r="Y45" s="74"/>
      <c r="Z45" s="27"/>
      <c r="AA45" s="28"/>
      <c r="AB45" s="28"/>
      <c r="AC45" s="29"/>
      <c r="AD45" s="28"/>
      <c r="AE45" s="28"/>
      <c r="AF45" s="29"/>
      <c r="AG45" s="28"/>
      <c r="AH45" s="28"/>
      <c r="AI45" s="28"/>
      <c r="AJ45" s="28"/>
      <c r="AK45" s="28"/>
      <c r="AL45" s="28"/>
      <c r="AM45" s="28"/>
      <c r="AN45" s="28"/>
      <c r="AO45" s="28"/>
    </row>
    <row r="46" spans="1:41" ht="12" customHeight="1" x14ac:dyDescent="0.25">
      <c r="A46" s="98"/>
      <c r="B46" s="27"/>
      <c r="C46" s="39" t="str">
        <f>IF(B45="","",CONCATENATE(VLOOKUP(B43,NP,18,FALSE)," pts - ",VLOOKUP(B43,NP,21,FALSE)))</f>
        <v>2975 pts - GDR GUIPAVAS</v>
      </c>
      <c r="D46" s="39"/>
      <c r="E46" s="40"/>
      <c r="F46" s="39"/>
      <c r="G46" s="39"/>
      <c r="H46" s="40"/>
      <c r="I46" s="39"/>
      <c r="J46" s="67">
        <v>60</v>
      </c>
      <c r="K46" s="46" t="s">
        <v>5</v>
      </c>
      <c r="L46" s="46"/>
      <c r="M46" s="47" t="str">
        <f>IF(VLOOKUP(J46,NP,32,FALSE)="","",IF(VLOOKUP(J46,NP,32,FALSE)=0,"",VLOOKUP(J46,NP,32,FALSE)))</f>
        <v/>
      </c>
      <c r="N46" s="48" t="str">
        <f>IF(VLOOKUP(J46,NP,33,FALSE)="","",IF(VLOOKUP(J46,NP,34,FALSE)=2,"",VLOOKUP(J46,NP,34,FALSE)))</f>
        <v/>
      </c>
      <c r="O46" s="48"/>
      <c r="P46" s="49" t="str">
        <f>IF(VLOOKUP(J46,NP,33,FALSE)="","",IF(VLOOKUP(J46,NP,33,FALSE)=0,"",VLOOKUP(J46,NP,33,FALSE)))</f>
        <v/>
      </c>
      <c r="Q46" s="68"/>
      <c r="R46" s="69">
        <f>IF(VLOOKUP(R40,NP,14,FALSE)=0,"",VLOOKUP(R40,NP,14,FALSE))</f>
        <v>63</v>
      </c>
      <c r="S46" s="34" t="str">
        <f>IF(R46="","",CONCATENATE(VLOOKUP(R40,NP,15,FALSE),"  ",VLOOKUP(R40,NP,16,FALSE)))</f>
        <v xml:space="preserve">39-QUENET.G/33-BARTHELEMY.N  </v>
      </c>
      <c r="T46" s="34"/>
      <c r="U46" s="35"/>
      <c r="V46" s="34"/>
      <c r="W46" s="34"/>
      <c r="X46" s="35"/>
      <c r="Y46" s="73"/>
      <c r="Z46" s="59"/>
      <c r="AA46" s="28"/>
      <c r="AB46" s="28"/>
      <c r="AC46" s="29"/>
      <c r="AD46" s="28"/>
      <c r="AE46" s="28"/>
      <c r="AF46" s="29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2" customHeight="1" x14ac:dyDescent="0.25">
      <c r="A47" s="98">
        <v>57</v>
      </c>
      <c r="B47" s="33">
        <f>IF(VLOOKUP(B49,NP,4,FALSE)=0,"",VLOOKUP(B49,NP,4,FALSE))</f>
        <v>78</v>
      </c>
      <c r="C47" s="34" t="str">
        <f>IF(B47="","",CONCATENATE(VLOOKUP(B49,NP,5,FALSE),"  ",VLOOKUP(B49,NP,6,FALSE)))</f>
        <v xml:space="preserve">77-BACCON-CREIGNOU.B/68-BARBOT.L  </v>
      </c>
      <c r="D47" s="34"/>
      <c r="E47" s="35"/>
      <c r="F47" s="34"/>
      <c r="G47" s="34"/>
      <c r="H47" s="35"/>
      <c r="I47" s="34"/>
      <c r="J47" s="27"/>
      <c r="K47" s="53"/>
      <c r="L47" s="53"/>
      <c r="M47" s="54"/>
      <c r="N47" s="53"/>
      <c r="O47" s="53"/>
      <c r="P47" s="54"/>
      <c r="Q47" s="53"/>
      <c r="R47" s="66">
        <v>64</v>
      </c>
      <c r="S47" s="56" t="str">
        <f>IF(R46="","",CONCATENATE(VLOOKUP(R40,NP,18,FALSE)," pts - ",VLOOKUP(R40,NP,21,FALSE)))</f>
        <v>3326 pts - RP FOUESNANT</v>
      </c>
      <c r="T47" s="56"/>
      <c r="U47" s="57"/>
      <c r="V47" s="56"/>
      <c r="W47" s="56"/>
      <c r="X47" s="57"/>
      <c r="Y47" s="56"/>
      <c r="Z47" s="27"/>
      <c r="AA47" s="28"/>
      <c r="AB47" s="28"/>
      <c r="AC47" s="29"/>
      <c r="AD47" s="28"/>
      <c r="AE47" s="28"/>
      <c r="AF47" s="29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1" ht="12" customHeight="1" x14ac:dyDescent="0.25">
      <c r="A48" s="98"/>
      <c r="B48" s="28"/>
      <c r="C48" s="39" t="str">
        <f>IF(B47="","",CONCATENATE(VLOOKUP(B49,NP,8,FALSE)," pts - ",VLOOKUP(B49,NP,11,FALSE)))</f>
        <v>2779 pts - ESK ST-POL DE LEON</v>
      </c>
      <c r="D48" s="39"/>
      <c r="E48" s="40"/>
      <c r="F48" s="39"/>
      <c r="G48" s="39"/>
      <c r="H48" s="40"/>
      <c r="I48" s="39"/>
      <c r="J48" s="59"/>
      <c r="K48" s="53"/>
      <c r="L48" s="53"/>
      <c r="M48" s="54"/>
      <c r="N48" s="53"/>
      <c r="O48" s="53"/>
      <c r="P48" s="54"/>
      <c r="Q48" s="53"/>
      <c r="R48" s="59"/>
      <c r="S48" s="6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63"/>
      <c r="U48" s="64"/>
      <c r="V48" s="63"/>
      <c r="W48" s="63"/>
      <c r="X48" s="64"/>
      <c r="Y48" s="63"/>
      <c r="Z48" s="62"/>
      <c r="AA48" s="28"/>
      <c r="AB48" s="28"/>
      <c r="AC48" s="29"/>
      <c r="AD48" s="28"/>
      <c r="AE48" s="28"/>
      <c r="AF48" s="29"/>
      <c r="AG48" s="28"/>
      <c r="AH48" s="28"/>
      <c r="AI48" s="28"/>
      <c r="AJ48" s="28"/>
      <c r="AK48" s="28"/>
      <c r="AL48" s="28"/>
      <c r="AM48" s="28"/>
      <c r="AN48" s="28"/>
      <c r="AO48" s="28"/>
    </row>
    <row r="49" spans="1:41" ht="12" customHeight="1" x14ac:dyDescent="0.25">
      <c r="A49" s="98"/>
      <c r="B49" s="45">
        <v>56</v>
      </c>
      <c r="C49" s="46" t="s">
        <v>5</v>
      </c>
      <c r="D49" s="46"/>
      <c r="E49" s="47" t="str">
        <f>IF(VLOOKUP(B49,NP,32,FALSE)="","",IF(VLOOKUP(B49,NP,32,FALSE)=0,"",VLOOKUP(B49,NP,32,FALSE)))</f>
        <v/>
      </c>
      <c r="F49" s="48" t="str">
        <f>IF(VLOOKUP(B49,NP,33,FALSE)="","",IF(VLOOKUP(B49,NP,34,FALSE)=2,"",VLOOKUP(B49,NP,34,FALSE)))</f>
        <v/>
      </c>
      <c r="G49" s="48"/>
      <c r="H49" s="49" t="str">
        <f>IF(VLOOKUP(B49,NP,33,FALSE)="","",IF(VLOOKUP(B49,NP,33,FALSE)=0,"",VLOOKUP(B49,NP,33,FALSE)))</f>
        <v/>
      </c>
      <c r="I49" s="68"/>
      <c r="J49" s="69">
        <f>IF(VLOOKUP(J46,NP,14,FALSE)=0,"",VLOOKUP(J46,NP,14,FALSE))</f>
        <v>63</v>
      </c>
      <c r="K49" s="34" t="str">
        <f>IF(J49="","",CONCATENATE(VLOOKUP(J46,NP,15,FALSE),"  ",VLOOKUP(J46,NP,16,FALSE)))</f>
        <v xml:space="preserve">39-QUENET.G/33-BARTHELEMY.N  </v>
      </c>
      <c r="L49" s="34"/>
      <c r="M49" s="35"/>
      <c r="N49" s="34"/>
      <c r="O49" s="34"/>
      <c r="P49" s="35"/>
      <c r="Q49" s="73"/>
      <c r="R49" s="59"/>
      <c r="S49" s="28"/>
      <c r="T49" s="28"/>
      <c r="U49" s="29"/>
      <c r="V49" s="28"/>
      <c r="W49" s="28"/>
      <c r="X49" s="29"/>
      <c r="Y49" s="28"/>
      <c r="Z49" s="27"/>
      <c r="AA49" s="28"/>
      <c r="AB49" s="28"/>
      <c r="AC49" s="29"/>
      <c r="AD49" s="28"/>
      <c r="AE49" s="28"/>
      <c r="AF49" s="29"/>
      <c r="AG49" s="28"/>
      <c r="AH49" s="28"/>
      <c r="AI49" s="28"/>
      <c r="AJ49" s="28"/>
      <c r="AK49" s="28"/>
      <c r="AL49" s="28"/>
      <c r="AM49" s="28"/>
      <c r="AN49" s="28"/>
      <c r="AO49" s="28"/>
    </row>
    <row r="50" spans="1:41" ht="12" customHeight="1" x14ac:dyDescent="0.25">
      <c r="A50" s="98"/>
      <c r="B50" s="28"/>
      <c r="C50" s="53"/>
      <c r="D50" s="53"/>
      <c r="E50" s="54"/>
      <c r="F50" s="53"/>
      <c r="G50" s="53"/>
      <c r="H50" s="54"/>
      <c r="I50" s="53"/>
      <c r="J50" s="66">
        <v>64</v>
      </c>
      <c r="K50" s="56" t="str">
        <f>IF(J49="","",CONCATENATE(VLOOKUP(J46,NP,18,FALSE)," pts - ",VLOOKUP(J46,NP,21,FALSE)))</f>
        <v>3326 pts - RP FOUESNANT</v>
      </c>
      <c r="L50" s="56"/>
      <c r="M50" s="57"/>
      <c r="N50" s="56"/>
      <c r="O50" s="56"/>
      <c r="P50" s="57"/>
      <c r="Q50" s="56"/>
      <c r="R50" s="27"/>
      <c r="S50" s="28"/>
      <c r="T50" s="28"/>
      <c r="U50" s="29"/>
      <c r="V50" s="28"/>
      <c r="W50" s="28"/>
      <c r="X50" s="29"/>
      <c r="Y50" s="28"/>
      <c r="Z50" s="27"/>
      <c r="AA50" s="28"/>
      <c r="AB50" s="28"/>
      <c r="AC50" s="29"/>
      <c r="AD50" s="28"/>
      <c r="AE50" s="28"/>
      <c r="AF50" s="29"/>
      <c r="AG50" s="28"/>
      <c r="AH50" s="28"/>
      <c r="AI50" s="28"/>
      <c r="AJ50" s="28"/>
      <c r="AK50" s="28"/>
      <c r="AL50" s="28"/>
      <c r="AM50" s="28"/>
      <c r="AN50" s="28"/>
      <c r="AO50" s="28"/>
    </row>
    <row r="51" spans="1:41" ht="12" customHeight="1" x14ac:dyDescent="0.25">
      <c r="A51" s="98">
        <v>64</v>
      </c>
      <c r="B51" s="33">
        <f>IF(VLOOKUP(B49,NP,14,FALSE)=0,"",VLOOKUP(B49,NP,14,FALSE))</f>
        <v>63</v>
      </c>
      <c r="C51" s="34" t="str">
        <f>IF(B51="","",CONCATENATE(VLOOKUP(B49,NP,15,FALSE),"  ",VLOOKUP(B49,NP,16,FALSE)))</f>
        <v xml:space="preserve">39-QUENET.G/33-BARTHELEMY.N  </v>
      </c>
      <c r="D51" s="34"/>
      <c r="E51" s="35"/>
      <c r="F51" s="34"/>
      <c r="G51" s="34"/>
      <c r="H51" s="35"/>
      <c r="I51" s="34"/>
      <c r="J51" s="59"/>
      <c r="K51" s="6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63"/>
      <c r="M51" s="64"/>
      <c r="N51" s="63"/>
      <c r="O51" s="63"/>
      <c r="P51" s="64"/>
      <c r="Q51" s="63"/>
      <c r="R51" s="62"/>
      <c r="S51" s="28"/>
      <c r="T51" s="28"/>
      <c r="U51" s="29"/>
      <c r="V51" s="28"/>
      <c r="W51" s="28"/>
      <c r="X51" s="29"/>
      <c r="Y51" s="28"/>
      <c r="Z51" s="27"/>
      <c r="AA51" s="28"/>
      <c r="AB51" s="28"/>
      <c r="AC51" s="29"/>
      <c r="AD51" s="28"/>
      <c r="AE51" s="28"/>
      <c r="AF51" s="29"/>
      <c r="AG51" s="28"/>
      <c r="AH51" s="28"/>
      <c r="AI51" s="28"/>
      <c r="AJ51" s="28"/>
      <c r="AK51" s="28"/>
      <c r="AL51" s="28"/>
      <c r="AM51" s="28"/>
      <c r="AN51" s="28"/>
      <c r="AO51" s="28"/>
    </row>
    <row r="52" spans="1:41" ht="12" customHeight="1" x14ac:dyDescent="0.25">
      <c r="A52" s="27"/>
      <c r="B52" s="27"/>
      <c r="C52" s="39" t="str">
        <f>IF(B51="","",CONCATENATE(VLOOKUP(B49,NP,18,FALSE)," pts - ",VLOOKUP(B49,NP,21,FALSE)))</f>
        <v>3326 pts - RP FOUESNANT</v>
      </c>
      <c r="D52" s="39"/>
      <c r="E52" s="40"/>
      <c r="F52" s="39"/>
      <c r="G52" s="39"/>
      <c r="H52" s="40"/>
      <c r="I52" s="39"/>
      <c r="J52" s="27"/>
      <c r="K52" s="28"/>
      <c r="L52" s="28"/>
      <c r="M52" s="29"/>
      <c r="N52" s="28"/>
      <c r="O52" s="28"/>
      <c r="P52" s="29"/>
      <c r="Q52" s="28"/>
      <c r="R52" s="27"/>
      <c r="S52" s="28"/>
      <c r="T52" s="28"/>
      <c r="U52" s="29"/>
      <c r="V52" s="28"/>
      <c r="W52" s="28"/>
      <c r="X52" s="29"/>
      <c r="Y52" s="28"/>
      <c r="Z52" s="27"/>
      <c r="AA52" s="28"/>
      <c r="AB52" s="28"/>
      <c r="AC52" s="29"/>
      <c r="AD52" s="28"/>
      <c r="AE52" s="28"/>
      <c r="AF52" s="29"/>
      <c r="AG52" s="28"/>
      <c r="AH52" s="28"/>
      <c r="AI52" s="28"/>
      <c r="AJ52" s="28"/>
      <c r="AK52" s="28"/>
      <c r="AL52" s="28"/>
      <c r="AM52" s="28"/>
      <c r="AN52" s="28"/>
      <c r="AO52" s="28"/>
    </row>
    <row r="53" spans="1:41" ht="12" customHeight="1" x14ac:dyDescent="0.3">
      <c r="Z53" s="89"/>
      <c r="AH53" s="89"/>
      <c r="AO53" s="28"/>
    </row>
    <row r="54" spans="1:41" ht="12" customHeight="1" x14ac:dyDescent="0.3">
      <c r="Z54" s="89"/>
      <c r="AH54" s="89"/>
      <c r="AO54" s="28"/>
    </row>
    <row r="55" spans="1:41" ht="12" customHeight="1" x14ac:dyDescent="0.3">
      <c r="Z55" s="89"/>
      <c r="AH55" s="89"/>
    </row>
    <row r="56" spans="1:41" ht="12" customHeight="1" x14ac:dyDescent="0.3">
      <c r="Z56" s="89"/>
      <c r="AH56" s="89"/>
    </row>
    <row r="57" spans="1:41" x14ac:dyDescent="0.3">
      <c r="Z57" s="89"/>
      <c r="AH57" s="89"/>
    </row>
    <row r="58" spans="1:41" x14ac:dyDescent="0.3">
      <c r="Z58" s="89"/>
      <c r="AH58" s="89"/>
    </row>
    <row r="59" spans="1:41" x14ac:dyDescent="0.3">
      <c r="Z59" s="89"/>
      <c r="AH59" s="89"/>
    </row>
  </sheetData>
  <mergeCells count="8">
    <mergeCell ref="AE7:AP7"/>
    <mergeCell ref="AE9:AP9"/>
    <mergeCell ref="B1:I1"/>
    <mergeCell ref="J1:Q1"/>
    <mergeCell ref="B3:I3"/>
    <mergeCell ref="J3:Q3"/>
    <mergeCell ref="R3:Y3"/>
    <mergeCell ref="AE5:AP5"/>
  </mergeCells>
  <phoneticPr fontId="3" type="noConversion"/>
  <printOptions horizontalCentered="1"/>
  <pageMargins left="0.13" right="0.26" top="0.59055118110236227" bottom="0.59055118110236227" header="0.37" footer="0.28000000000000003"/>
  <pageSetup paperSize="9" scale="72" orientation="landscape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Liste des parties</vt:lpstr>
      <vt:lpstr>Date Tournoi</vt:lpstr>
      <vt:lpstr>Tableau T1</vt:lpstr>
      <vt:lpstr>Tableau  T2</vt:lpstr>
      <vt:lpstr>date</vt:lpstr>
      <vt:lpstr>NP</vt:lpstr>
      <vt:lpstr>Num_Partie</vt:lpstr>
      <vt:lpstr>'Tableau  T2'!Zone_d_impression</vt:lpstr>
      <vt:lpstr>'Tableau T1'!Zone_d_impression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2019-01-15T05:15:54Z</cp:lastPrinted>
  <dcterms:created xsi:type="dcterms:W3CDTF">2003-05-26T12:43:52Z</dcterms:created>
  <dcterms:modified xsi:type="dcterms:W3CDTF">2026-04-20T09:13:45Z</dcterms:modified>
</cp:coreProperties>
</file>